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arJ\Desktop\"/>
    </mc:Choice>
  </mc:AlternateContent>
  <bookViews>
    <workbookView xWindow="0" yWindow="60" windowWidth="28800" windowHeight="13875" tabRatio="877" firstSheet="23" activeTab="40"/>
  </bookViews>
  <sheets>
    <sheet name="СС " sheetId="81" r:id="rId1"/>
    <sheet name="ПТ" sheetId="19" r:id="rId2"/>
    <sheet name="АПКР-ЦВ и ЦБ" sheetId="32" state="hidden" r:id="rId3"/>
    <sheet name="АПКР-ЛСРВ" sheetId="54" state="hidden" r:id="rId4"/>
    <sheet name="АПКР-ЈИ" sheetId="55" state="hidden" r:id="rId5"/>
    <sheet name="АПКР-МРБ и МО" sheetId="56" state="hidden" r:id="rId6"/>
    <sheet name="АПКР-Б" sheetId="57" state="hidden" r:id="rId7"/>
    <sheet name="АПКР-ДТД" sheetId="58" state="hidden" r:id="rId8"/>
    <sheet name="АПКР-ПМК" sheetId="59" state="hidden" r:id="rId9"/>
    <sheet name="АПКР-ПСО" sheetId="60" state="hidden" r:id="rId10"/>
    <sheet name="АПКР-ПДО" sheetId="61" state="hidden" r:id="rId11"/>
    <sheet name="АПКР-УИФ" sheetId="62" state="hidden" r:id="rId12"/>
    <sheet name="АПКР-ОП" sheetId="63" state="hidden" r:id="rId13"/>
    <sheet name="АПКР-Вонбилансно" sheetId="64" state="hidden" r:id="rId14"/>
    <sheet name="АПКР-Вкупно" sheetId="43" state="hidden" r:id="rId15"/>
    <sheet name="АПКР-ЦВ и ЦБ (2)" sheetId="66" r:id="rId16"/>
    <sheet name="АПКР-ЛСРВ (2)" sheetId="67" r:id="rId17"/>
    <sheet name="АПКР-ЈИ (2)" sheetId="68" r:id="rId18"/>
    <sheet name="АПКР-МРБ и МО (2)" sheetId="69" r:id="rId19"/>
    <sheet name="АПКР-Б (2)" sheetId="70" r:id="rId20"/>
    <sheet name="АПКР-ДТД (2)" sheetId="71" r:id="rId21"/>
    <sheet name="АПКР-ПМК (2)" sheetId="72" r:id="rId22"/>
    <sheet name="АПКР-ПСО (2)" sheetId="73" r:id="rId23"/>
    <sheet name="АПКР-ПДО (2)" sheetId="74" r:id="rId24"/>
    <sheet name="АПКР-УИФ (2)" sheetId="75" r:id="rId25"/>
    <sheet name="АПКР-ОП (2)" sheetId="76" r:id="rId26"/>
    <sheet name="АПКР-Вонбилансно (2)" sheetId="77" r:id="rId27"/>
    <sheet name="АПКР-Вкупно " sheetId="82" r:id="rId28"/>
    <sheet name="VA" sheetId="20" r:id="rId29"/>
    <sheet name="КПВР" sheetId="14" r:id="rId30"/>
    <sheet name="СР-ДИ" sheetId="21" r:id="rId31"/>
    <sheet name="ГР-ДИ-1" sheetId="22" r:id="rId32"/>
    <sheet name="ГР-ДИ-2" sheetId="23" r:id="rId33"/>
    <sheet name="СИ" sheetId="24" r:id="rId34"/>
    <sheet name="РИ" sheetId="25" r:id="rId35"/>
    <sheet name="РДДС" sheetId="26" r:id="rId36"/>
    <sheet name="NLI" sheetId="27" r:id="rId37"/>
    <sheet name="РПЦС" sheetId="28" r:id="rId38"/>
    <sheet name="Опции" sheetId="29" r:id="rId39"/>
    <sheet name="ОР" sheetId="31" r:id="rId40"/>
    <sheet name="AK" sheetId="83" r:id="rId41"/>
    <sheet name="Obrazec D75" sheetId="80" r:id="rId42"/>
    <sheet name="Sheet1" sheetId="65" r:id="rId43"/>
  </sheets>
  <externalReferences>
    <externalReference r:id="rId44"/>
  </externalReferences>
  <definedNames>
    <definedName name="_xlnm.Print_Area" localSheetId="1">ПТ!$A$1:$E$30</definedName>
    <definedName name="_xlnm.Print_Area" localSheetId="34">РИ!$A$1:$H$50</definedName>
    <definedName name="_xlnm.Print_Titles" localSheetId="0">'СС '!$5:$6</definedName>
  </definedNames>
  <calcPr calcId="162913"/>
</workbook>
</file>

<file path=xl/calcChain.xml><?xml version="1.0" encoding="utf-8"?>
<calcChain xmlns="http://schemas.openxmlformats.org/spreadsheetml/2006/main">
  <c r="M21" i="82" l="1"/>
  <c r="L20" i="82"/>
  <c r="K20" i="82"/>
  <c r="J20" i="82"/>
  <c r="I20" i="82"/>
  <c r="H20" i="82"/>
  <c r="G20" i="82"/>
  <c r="F20" i="82"/>
  <c r="E20" i="82"/>
  <c r="D20" i="82"/>
  <c r="C20" i="82"/>
  <c r="M19" i="82"/>
  <c r="M18" i="82"/>
  <c r="M17" i="82"/>
  <c r="M16" i="82"/>
  <c r="M15" i="82"/>
  <c r="M14" i="82"/>
  <c r="M13" i="82"/>
  <c r="M12" i="82"/>
  <c r="M11" i="82"/>
  <c r="M10" i="82"/>
  <c r="M9" i="82"/>
  <c r="M20" i="82" l="1"/>
  <c r="M22" i="82" s="1"/>
  <c r="E21" i="80"/>
  <c r="D21" i="80"/>
  <c r="C21" i="80"/>
  <c r="E18" i="80"/>
  <c r="D18" i="80"/>
  <c r="C18" i="80"/>
  <c r="C24" i="80" s="1"/>
  <c r="E13" i="80"/>
  <c r="D13" i="80"/>
  <c r="C13" i="80"/>
  <c r="E10" i="80"/>
  <c r="D10" i="80"/>
  <c r="D16" i="80" s="1"/>
  <c r="C10" i="80"/>
  <c r="D24" i="80" l="1"/>
  <c r="C16" i="80"/>
  <c r="E16" i="80"/>
  <c r="E26" i="80" s="1"/>
  <c r="E24" i="80"/>
  <c r="E25" i="80" l="1"/>
  <c r="E27" i="80" s="1"/>
  <c r="O74" i="77"/>
  <c r="N74" i="77"/>
  <c r="M74" i="77"/>
  <c r="L74" i="77"/>
  <c r="K74" i="77"/>
  <c r="J74" i="77"/>
  <c r="I74" i="77"/>
  <c r="H74" i="77"/>
  <c r="G74" i="77"/>
  <c r="Q73" i="77"/>
  <c r="D73" i="77"/>
  <c r="C73" i="77"/>
  <c r="Q72" i="77"/>
  <c r="D72" i="77"/>
  <c r="C72" i="77"/>
  <c r="C69" i="77" s="1"/>
  <c r="Q71" i="77"/>
  <c r="D71" i="77"/>
  <c r="C71" i="77"/>
  <c r="Q70" i="77"/>
  <c r="Q69" i="77" s="1"/>
  <c r="D70" i="77"/>
  <c r="C70" i="77"/>
  <c r="O69" i="77"/>
  <c r="N69" i="77"/>
  <c r="M69" i="77"/>
  <c r="L69" i="77"/>
  <c r="K69" i="77"/>
  <c r="J69" i="77"/>
  <c r="I69" i="77"/>
  <c r="H69" i="77"/>
  <c r="G69" i="77"/>
  <c r="F69" i="77"/>
  <c r="O68" i="77"/>
  <c r="N68" i="77"/>
  <c r="M68" i="77"/>
  <c r="L68" i="77"/>
  <c r="K68" i="77"/>
  <c r="J68" i="77"/>
  <c r="I68" i="77"/>
  <c r="H68" i="77"/>
  <c r="G68" i="77"/>
  <c r="Q67" i="77"/>
  <c r="D67" i="77"/>
  <c r="C67" i="77"/>
  <c r="Q66" i="77"/>
  <c r="D66" i="77"/>
  <c r="C66" i="77"/>
  <c r="Q65" i="77"/>
  <c r="D65" i="77"/>
  <c r="C65" i="77"/>
  <c r="Q64" i="77"/>
  <c r="D64" i="77"/>
  <c r="C64" i="77"/>
  <c r="O63" i="77"/>
  <c r="N63" i="77"/>
  <c r="M63" i="77"/>
  <c r="L63" i="77"/>
  <c r="K63" i="77"/>
  <c r="J63" i="77"/>
  <c r="I63" i="77"/>
  <c r="H63" i="77"/>
  <c r="G63" i="77"/>
  <c r="F63" i="77"/>
  <c r="O62" i="77"/>
  <c r="N62" i="77"/>
  <c r="M62" i="77"/>
  <c r="L62" i="77"/>
  <c r="K62" i="77"/>
  <c r="J62" i="77"/>
  <c r="I62" i="77"/>
  <c r="H62" i="77"/>
  <c r="G62" i="77"/>
  <c r="Q61" i="77"/>
  <c r="D61" i="77"/>
  <c r="C61" i="77"/>
  <c r="Q60" i="77"/>
  <c r="D60" i="77"/>
  <c r="C60" i="77"/>
  <c r="Q59" i="77"/>
  <c r="D59" i="77"/>
  <c r="C59" i="77"/>
  <c r="Q58" i="77"/>
  <c r="D58" i="77"/>
  <c r="C58" i="77"/>
  <c r="O57" i="77"/>
  <c r="N57" i="77"/>
  <c r="M57" i="77"/>
  <c r="L57" i="77"/>
  <c r="K57" i="77"/>
  <c r="J57" i="77"/>
  <c r="I57" i="77"/>
  <c r="H57" i="77"/>
  <c r="G57" i="77"/>
  <c r="F57" i="77"/>
  <c r="O56" i="77"/>
  <c r="N56" i="77"/>
  <c r="M56" i="77"/>
  <c r="L56" i="77"/>
  <c r="K56" i="77"/>
  <c r="J56" i="77"/>
  <c r="I56" i="77"/>
  <c r="H56" i="77"/>
  <c r="G56" i="77"/>
  <c r="Q55" i="77"/>
  <c r="D55" i="77"/>
  <c r="C55" i="77"/>
  <c r="Q54" i="77"/>
  <c r="D54" i="77"/>
  <c r="C54" i="77"/>
  <c r="Q53" i="77"/>
  <c r="D53" i="77"/>
  <c r="C53" i="77"/>
  <c r="Q52" i="77"/>
  <c r="D52" i="77"/>
  <c r="C52" i="77"/>
  <c r="O51" i="77"/>
  <c r="N51" i="77"/>
  <c r="M51" i="77"/>
  <c r="L51" i="77"/>
  <c r="K51" i="77"/>
  <c r="J51" i="77"/>
  <c r="I51" i="77"/>
  <c r="H51" i="77"/>
  <c r="G51" i="77"/>
  <c r="F51" i="77"/>
  <c r="O50" i="77"/>
  <c r="N50" i="77"/>
  <c r="M50" i="77"/>
  <c r="L50" i="77"/>
  <c r="K50" i="77"/>
  <c r="J50" i="77"/>
  <c r="I50" i="77"/>
  <c r="H50" i="77"/>
  <c r="G50" i="77"/>
  <c r="Q49" i="77"/>
  <c r="D49" i="77"/>
  <c r="C49" i="77"/>
  <c r="Q48" i="77"/>
  <c r="D48" i="77"/>
  <c r="C48" i="77"/>
  <c r="Q47" i="77"/>
  <c r="D47" i="77"/>
  <c r="C47" i="77"/>
  <c r="Q46" i="77"/>
  <c r="Q45" i="77" s="1"/>
  <c r="D46" i="77"/>
  <c r="C46" i="77"/>
  <c r="O45" i="77"/>
  <c r="N45" i="77"/>
  <c r="M45" i="77"/>
  <c r="L45" i="77"/>
  <c r="K45" i="77"/>
  <c r="J45" i="77"/>
  <c r="I45" i="77"/>
  <c r="H45" i="77"/>
  <c r="G45" i="77"/>
  <c r="F45" i="77"/>
  <c r="O44" i="77"/>
  <c r="N44" i="77"/>
  <c r="M44" i="77"/>
  <c r="L44" i="77"/>
  <c r="K44" i="77"/>
  <c r="J44" i="77"/>
  <c r="I44" i="77"/>
  <c r="H44" i="77"/>
  <c r="G44" i="77"/>
  <c r="Q43" i="77"/>
  <c r="D43" i="77"/>
  <c r="C43" i="77"/>
  <c r="Q42" i="77"/>
  <c r="D42" i="77"/>
  <c r="C42" i="77"/>
  <c r="Q41" i="77"/>
  <c r="D41" i="77"/>
  <c r="C41" i="77"/>
  <c r="Q40" i="77"/>
  <c r="D40" i="77"/>
  <c r="C40" i="77"/>
  <c r="O39" i="77"/>
  <c r="N39" i="77"/>
  <c r="M39" i="77"/>
  <c r="L39" i="77"/>
  <c r="K39" i="77"/>
  <c r="J39" i="77"/>
  <c r="I39" i="77"/>
  <c r="H39" i="77"/>
  <c r="G39" i="77"/>
  <c r="F39" i="77"/>
  <c r="O38" i="77"/>
  <c r="N38" i="77"/>
  <c r="M38" i="77"/>
  <c r="L38" i="77"/>
  <c r="K38" i="77"/>
  <c r="J38" i="77"/>
  <c r="I38" i="77"/>
  <c r="H38" i="77"/>
  <c r="G38" i="77"/>
  <c r="Q37" i="77"/>
  <c r="D37" i="77"/>
  <c r="C37" i="77"/>
  <c r="Q36" i="77"/>
  <c r="D36" i="77"/>
  <c r="C36" i="77"/>
  <c r="Q35" i="77"/>
  <c r="D35" i="77"/>
  <c r="C35" i="77"/>
  <c r="Q34" i="77"/>
  <c r="D34" i="77"/>
  <c r="C34" i="77"/>
  <c r="O33" i="77"/>
  <c r="N33" i="77"/>
  <c r="M33" i="77"/>
  <c r="L33" i="77"/>
  <c r="K33" i="77"/>
  <c r="J33" i="77"/>
  <c r="I33" i="77"/>
  <c r="H33" i="77"/>
  <c r="G33" i="77"/>
  <c r="F33" i="77"/>
  <c r="O32" i="77"/>
  <c r="N32" i="77"/>
  <c r="M32" i="77"/>
  <c r="L32" i="77"/>
  <c r="K32" i="77"/>
  <c r="J32" i="77"/>
  <c r="I32" i="77"/>
  <c r="H32" i="77"/>
  <c r="G32" i="77"/>
  <c r="Q31" i="77"/>
  <c r="D31" i="77"/>
  <c r="C31" i="77"/>
  <c r="Q30" i="77"/>
  <c r="D30" i="77"/>
  <c r="C30" i="77"/>
  <c r="Q29" i="77"/>
  <c r="D29" i="77"/>
  <c r="C29" i="77"/>
  <c r="Q28" i="77"/>
  <c r="D28" i="77"/>
  <c r="C28" i="77"/>
  <c r="O27" i="77"/>
  <c r="N27" i="77"/>
  <c r="M27" i="77"/>
  <c r="L27" i="77"/>
  <c r="K27" i="77"/>
  <c r="J27" i="77"/>
  <c r="I27" i="77"/>
  <c r="H27" i="77"/>
  <c r="G27" i="77"/>
  <c r="F27" i="77"/>
  <c r="O26" i="77"/>
  <c r="N26" i="77"/>
  <c r="M26" i="77"/>
  <c r="L26" i="77"/>
  <c r="K26" i="77"/>
  <c r="J26" i="77"/>
  <c r="I26" i="77"/>
  <c r="H26" i="77"/>
  <c r="G26" i="77"/>
  <c r="Q25" i="77"/>
  <c r="D25" i="77"/>
  <c r="C25" i="77"/>
  <c r="Q24" i="77"/>
  <c r="D24" i="77"/>
  <c r="C24" i="77"/>
  <c r="E24" i="77" s="1"/>
  <c r="Q23" i="77"/>
  <c r="D23" i="77"/>
  <c r="C23" i="77"/>
  <c r="Q22" i="77"/>
  <c r="D22" i="77"/>
  <c r="C22" i="77"/>
  <c r="O21" i="77"/>
  <c r="N21" i="77"/>
  <c r="M21" i="77"/>
  <c r="L21" i="77"/>
  <c r="K21" i="77"/>
  <c r="J21" i="77"/>
  <c r="I21" i="77"/>
  <c r="H21" i="77"/>
  <c r="G21" i="77"/>
  <c r="F21" i="77"/>
  <c r="O20" i="77"/>
  <c r="N20" i="77"/>
  <c r="M20" i="77"/>
  <c r="L20" i="77"/>
  <c r="K20" i="77"/>
  <c r="J20" i="77"/>
  <c r="I20" i="77"/>
  <c r="H20" i="77"/>
  <c r="G20" i="77"/>
  <c r="Q19" i="77"/>
  <c r="D19" i="77"/>
  <c r="C19" i="77"/>
  <c r="E19" i="77" s="1"/>
  <c r="Q18" i="77"/>
  <c r="D18" i="77"/>
  <c r="C18" i="77"/>
  <c r="Q17" i="77"/>
  <c r="D17" i="77"/>
  <c r="C17" i="77"/>
  <c r="Q16" i="77"/>
  <c r="D16" i="77"/>
  <c r="C16" i="77"/>
  <c r="O15" i="77"/>
  <c r="N15" i="77"/>
  <c r="M15" i="77"/>
  <c r="L15" i="77"/>
  <c r="K15" i="77"/>
  <c r="J15" i="77"/>
  <c r="I15" i="77"/>
  <c r="H15" i="77"/>
  <c r="G15" i="77"/>
  <c r="F15" i="77"/>
  <c r="O14" i="77"/>
  <c r="N14" i="77"/>
  <c r="M14" i="77"/>
  <c r="L14" i="77"/>
  <c r="K14" i="77"/>
  <c r="J14" i="77"/>
  <c r="I14" i="77"/>
  <c r="H14" i="77"/>
  <c r="G14" i="77"/>
  <c r="Q13" i="77"/>
  <c r="D13" i="77"/>
  <c r="C13" i="77"/>
  <c r="Q12" i="77"/>
  <c r="D12" i="77"/>
  <c r="C12" i="77"/>
  <c r="Q11" i="77"/>
  <c r="D11" i="77"/>
  <c r="E11" i="77" s="1"/>
  <c r="C11" i="77"/>
  <c r="Q10" i="77"/>
  <c r="D10" i="77"/>
  <c r="C10" i="77"/>
  <c r="O9" i="77"/>
  <c r="N9" i="77"/>
  <c r="M9" i="77"/>
  <c r="L9" i="77"/>
  <c r="K9" i="77"/>
  <c r="J9" i="77"/>
  <c r="I9" i="77"/>
  <c r="H9" i="77"/>
  <c r="G9" i="77"/>
  <c r="F9" i="77"/>
  <c r="Q79" i="76"/>
  <c r="P79" i="76"/>
  <c r="O79" i="76"/>
  <c r="M79" i="76"/>
  <c r="L79" i="76"/>
  <c r="J79" i="76"/>
  <c r="R78" i="76"/>
  <c r="K78" i="76"/>
  <c r="R77" i="76"/>
  <c r="R76" i="76"/>
  <c r="R75" i="76"/>
  <c r="R74" i="76"/>
  <c r="R73" i="76"/>
  <c r="R72" i="76"/>
  <c r="F71" i="76"/>
  <c r="F70" i="76"/>
  <c r="F69" i="76"/>
  <c r="F68" i="76"/>
  <c r="E67" i="76"/>
  <c r="D67" i="76"/>
  <c r="R66" i="76"/>
  <c r="K66" i="76"/>
  <c r="R65" i="76"/>
  <c r="R64" i="76"/>
  <c r="R63" i="76"/>
  <c r="R62" i="76"/>
  <c r="R61" i="76"/>
  <c r="F60" i="76"/>
  <c r="F59" i="76"/>
  <c r="F58" i="76"/>
  <c r="F57" i="76"/>
  <c r="E56" i="76"/>
  <c r="D56" i="76"/>
  <c r="R55" i="76"/>
  <c r="K55" i="76"/>
  <c r="R54" i="76"/>
  <c r="R53" i="76"/>
  <c r="R52" i="76"/>
  <c r="R51" i="76"/>
  <c r="R50" i="76"/>
  <c r="F49" i="76"/>
  <c r="F48" i="76"/>
  <c r="F47" i="76"/>
  <c r="E46" i="76"/>
  <c r="D46" i="76"/>
  <c r="R45" i="76"/>
  <c r="K45" i="76"/>
  <c r="R44" i="76"/>
  <c r="R43" i="76"/>
  <c r="R42" i="76"/>
  <c r="F41" i="76"/>
  <c r="F40" i="76"/>
  <c r="F39" i="76"/>
  <c r="E38" i="76"/>
  <c r="D38" i="76"/>
  <c r="R37" i="76"/>
  <c r="K37" i="76"/>
  <c r="R36" i="76"/>
  <c r="R35" i="76"/>
  <c r="R34" i="76"/>
  <c r="F33" i="76"/>
  <c r="F32" i="76"/>
  <c r="F31" i="76"/>
  <c r="E30" i="76"/>
  <c r="D30" i="76"/>
  <c r="R29" i="76"/>
  <c r="K29" i="76"/>
  <c r="R28" i="76"/>
  <c r="R27" i="76"/>
  <c r="F26" i="76"/>
  <c r="F25" i="76"/>
  <c r="F24" i="76"/>
  <c r="E23" i="76"/>
  <c r="D23" i="76"/>
  <c r="F23" i="76" s="1"/>
  <c r="F21" i="76"/>
  <c r="F20" i="76"/>
  <c r="F19" i="76"/>
  <c r="R18" i="76"/>
  <c r="E18" i="76"/>
  <c r="D18" i="76"/>
  <c r="F18" i="76" s="1"/>
  <c r="K18" i="76" s="1"/>
  <c r="F16" i="76"/>
  <c r="H16" i="76" s="1"/>
  <c r="F15" i="76"/>
  <c r="H15" i="76" s="1"/>
  <c r="F14" i="76"/>
  <c r="H14" i="76" s="1"/>
  <c r="F13" i="76"/>
  <c r="H13" i="76" s="1"/>
  <c r="E12" i="76"/>
  <c r="E10" i="76" s="1"/>
  <c r="D12" i="76"/>
  <c r="F12" i="76" s="1"/>
  <c r="F11" i="76"/>
  <c r="Q79" i="75"/>
  <c r="P79" i="75"/>
  <c r="O79" i="75"/>
  <c r="M79" i="75"/>
  <c r="L79" i="75"/>
  <c r="J79" i="75"/>
  <c r="R78" i="75"/>
  <c r="K78" i="75"/>
  <c r="R77" i="75"/>
  <c r="R76" i="75"/>
  <c r="R75" i="75"/>
  <c r="R74" i="75"/>
  <c r="R73" i="75"/>
  <c r="R72" i="75"/>
  <c r="F71" i="75"/>
  <c r="F70" i="75"/>
  <c r="F69" i="75"/>
  <c r="F68" i="75"/>
  <c r="E67" i="75"/>
  <c r="D67" i="75"/>
  <c r="R66" i="75"/>
  <c r="K66" i="75"/>
  <c r="R65" i="75"/>
  <c r="R64" i="75"/>
  <c r="R63" i="75"/>
  <c r="R62" i="75"/>
  <c r="R61" i="75"/>
  <c r="F60" i="75"/>
  <c r="F59" i="75"/>
  <c r="F58" i="75"/>
  <c r="F57" i="75"/>
  <c r="E56" i="75"/>
  <c r="D56" i="75"/>
  <c r="R55" i="75"/>
  <c r="K55" i="75"/>
  <c r="R54" i="75"/>
  <c r="R53" i="75"/>
  <c r="R52" i="75"/>
  <c r="R51" i="75"/>
  <c r="R50" i="75"/>
  <c r="F49" i="75"/>
  <c r="F48" i="75"/>
  <c r="F47" i="75"/>
  <c r="E46" i="75"/>
  <c r="D46" i="75"/>
  <c r="R45" i="75"/>
  <c r="K45" i="75"/>
  <c r="R44" i="75"/>
  <c r="R43" i="75"/>
  <c r="R42" i="75"/>
  <c r="F41" i="75"/>
  <c r="F40" i="75"/>
  <c r="F39" i="75"/>
  <c r="E38" i="75"/>
  <c r="D38" i="75"/>
  <c r="R37" i="75"/>
  <c r="K37" i="75"/>
  <c r="R36" i="75"/>
  <c r="R35" i="75"/>
  <c r="R34" i="75"/>
  <c r="F33" i="75"/>
  <c r="F32" i="75"/>
  <c r="F31" i="75"/>
  <c r="E30" i="75"/>
  <c r="D30" i="75"/>
  <c r="R29" i="75"/>
  <c r="K29" i="75"/>
  <c r="R28" i="75"/>
  <c r="R27" i="75"/>
  <c r="F26" i="75"/>
  <c r="F25" i="75"/>
  <c r="F24" i="75"/>
  <c r="E23" i="75"/>
  <c r="D23" i="75"/>
  <c r="F23" i="75" s="1"/>
  <c r="F21" i="75"/>
  <c r="F20" i="75"/>
  <c r="F19" i="75"/>
  <c r="R18" i="75"/>
  <c r="E18" i="75"/>
  <c r="D18" i="75"/>
  <c r="F18" i="75" s="1"/>
  <c r="K18" i="75" s="1"/>
  <c r="F16" i="75"/>
  <c r="H16" i="75" s="1"/>
  <c r="F15" i="75"/>
  <c r="H15" i="75" s="1"/>
  <c r="F14" i="75"/>
  <c r="H14" i="75" s="1"/>
  <c r="F13" i="75"/>
  <c r="H13" i="75" s="1"/>
  <c r="E12" i="75"/>
  <c r="E10" i="75" s="1"/>
  <c r="D12" i="75"/>
  <c r="F12" i="75" s="1"/>
  <c r="F11" i="75"/>
  <c r="Q79" i="74"/>
  <c r="P79" i="74"/>
  <c r="O79" i="74"/>
  <c r="M79" i="74"/>
  <c r="L79" i="74"/>
  <c r="J79" i="74"/>
  <c r="R78" i="74"/>
  <c r="K78" i="74"/>
  <c r="R77" i="74"/>
  <c r="R76" i="74"/>
  <c r="R75" i="74"/>
  <c r="R74" i="74"/>
  <c r="R73" i="74"/>
  <c r="R72" i="74"/>
  <c r="F71" i="74"/>
  <c r="F70" i="74"/>
  <c r="F69" i="74"/>
  <c r="F68" i="74"/>
  <c r="E67" i="74"/>
  <c r="D67" i="74"/>
  <c r="R66" i="74"/>
  <c r="K66" i="74"/>
  <c r="R65" i="74"/>
  <c r="R64" i="74"/>
  <c r="R63" i="74"/>
  <c r="R62" i="74"/>
  <c r="R61" i="74"/>
  <c r="F60" i="74"/>
  <c r="F59" i="74"/>
  <c r="F58" i="74"/>
  <c r="F57" i="74"/>
  <c r="E56" i="74"/>
  <c r="D56" i="74"/>
  <c r="R55" i="74"/>
  <c r="K55" i="74"/>
  <c r="R54" i="74"/>
  <c r="R53" i="74"/>
  <c r="R52" i="74"/>
  <c r="R51" i="74"/>
  <c r="R50" i="74"/>
  <c r="F49" i="74"/>
  <c r="F48" i="74"/>
  <c r="F47" i="74"/>
  <c r="E46" i="74"/>
  <c r="D46" i="74"/>
  <c r="R45" i="74"/>
  <c r="K45" i="74"/>
  <c r="R44" i="74"/>
  <c r="R43" i="74"/>
  <c r="R42" i="74"/>
  <c r="F41" i="74"/>
  <c r="F40" i="74"/>
  <c r="F39" i="74"/>
  <c r="E38" i="74"/>
  <c r="D38" i="74"/>
  <c r="R37" i="74"/>
  <c r="K37" i="74"/>
  <c r="R36" i="74"/>
  <c r="R35" i="74"/>
  <c r="R34" i="74"/>
  <c r="F33" i="74"/>
  <c r="F32" i="74"/>
  <c r="F31" i="74"/>
  <c r="E30" i="74"/>
  <c r="D30" i="74"/>
  <c r="R29" i="74"/>
  <c r="K29" i="74"/>
  <c r="R28" i="74"/>
  <c r="R27" i="74"/>
  <c r="F26" i="74"/>
  <c r="F25" i="74"/>
  <c r="F24" i="74"/>
  <c r="E23" i="74"/>
  <c r="D23" i="74"/>
  <c r="F21" i="74"/>
  <c r="F20" i="74"/>
  <c r="F19" i="74"/>
  <c r="R18" i="74"/>
  <c r="E18" i="74"/>
  <c r="D18" i="74"/>
  <c r="F18" i="74" s="1"/>
  <c r="K18" i="74" s="1"/>
  <c r="F16" i="74"/>
  <c r="H16" i="74" s="1"/>
  <c r="F15" i="74"/>
  <c r="H15" i="74" s="1"/>
  <c r="F14" i="74"/>
  <c r="H14" i="74" s="1"/>
  <c r="F13" i="74"/>
  <c r="H13" i="74" s="1"/>
  <c r="E12" i="74"/>
  <c r="E10" i="74" s="1"/>
  <c r="D12" i="74"/>
  <c r="F11" i="74"/>
  <c r="Q79" i="73"/>
  <c r="P79" i="73"/>
  <c r="O79" i="73"/>
  <c r="M79" i="73"/>
  <c r="L79" i="73"/>
  <c r="J79" i="73"/>
  <c r="R78" i="73"/>
  <c r="K78" i="73"/>
  <c r="R77" i="73"/>
  <c r="R76" i="73"/>
  <c r="R75" i="73"/>
  <c r="R74" i="73"/>
  <c r="R73" i="73"/>
  <c r="R72" i="73"/>
  <c r="F71" i="73"/>
  <c r="F70" i="73"/>
  <c r="F69" i="73"/>
  <c r="F68" i="73"/>
  <c r="E67" i="73"/>
  <c r="D67" i="73"/>
  <c r="R66" i="73"/>
  <c r="K66" i="73"/>
  <c r="R65" i="73"/>
  <c r="R64" i="73"/>
  <c r="R63" i="73"/>
  <c r="R62" i="73"/>
  <c r="R61" i="73"/>
  <c r="F60" i="73"/>
  <c r="F59" i="73"/>
  <c r="F58" i="73"/>
  <c r="F57" i="73"/>
  <c r="E56" i="73"/>
  <c r="D56" i="73"/>
  <c r="R55" i="73"/>
  <c r="K55" i="73"/>
  <c r="R54" i="73"/>
  <c r="R53" i="73"/>
  <c r="R52" i="73"/>
  <c r="R51" i="73"/>
  <c r="R50" i="73"/>
  <c r="F49" i="73"/>
  <c r="F48" i="73"/>
  <c r="F47" i="73"/>
  <c r="E46" i="73"/>
  <c r="D46" i="73"/>
  <c r="R45" i="73"/>
  <c r="K45" i="73"/>
  <c r="R44" i="73"/>
  <c r="R43" i="73"/>
  <c r="R42" i="73"/>
  <c r="F41" i="73"/>
  <c r="F40" i="73"/>
  <c r="F39" i="73"/>
  <c r="E38" i="73"/>
  <c r="D38" i="73"/>
  <c r="R37" i="73"/>
  <c r="K37" i="73"/>
  <c r="R36" i="73"/>
  <c r="R35" i="73"/>
  <c r="R34" i="73"/>
  <c r="F33" i="73"/>
  <c r="F32" i="73"/>
  <c r="F31" i="73"/>
  <c r="E30" i="73"/>
  <c r="D30" i="73"/>
  <c r="R29" i="73"/>
  <c r="K29" i="73"/>
  <c r="R28" i="73"/>
  <c r="R27" i="73"/>
  <c r="F26" i="73"/>
  <c r="F25" i="73"/>
  <c r="F24" i="73"/>
  <c r="E23" i="73"/>
  <c r="D23" i="73"/>
  <c r="F21" i="73"/>
  <c r="F20" i="73"/>
  <c r="F19" i="73"/>
  <c r="R18" i="73"/>
  <c r="E18" i="73"/>
  <c r="D18" i="73"/>
  <c r="F16" i="73"/>
  <c r="H16" i="73" s="1"/>
  <c r="F15" i="73"/>
  <c r="H15" i="73" s="1"/>
  <c r="F14" i="73"/>
  <c r="H14" i="73" s="1"/>
  <c r="F13" i="73"/>
  <c r="H13" i="73" s="1"/>
  <c r="E12" i="73"/>
  <c r="E10" i="73" s="1"/>
  <c r="D12" i="73"/>
  <c r="D10" i="73" s="1"/>
  <c r="F11" i="73"/>
  <c r="Q79" i="72"/>
  <c r="P79" i="72"/>
  <c r="O79" i="72"/>
  <c r="M79" i="72"/>
  <c r="L79" i="72"/>
  <c r="J79" i="72"/>
  <c r="R78" i="72"/>
  <c r="K78" i="72"/>
  <c r="R77" i="72"/>
  <c r="R76" i="72"/>
  <c r="R75" i="72"/>
  <c r="R74" i="72"/>
  <c r="R73" i="72"/>
  <c r="R72" i="72"/>
  <c r="F71" i="72"/>
  <c r="F70" i="72"/>
  <c r="F69" i="72"/>
  <c r="F68" i="72"/>
  <c r="E67" i="72"/>
  <c r="D67" i="72"/>
  <c r="F67" i="72" s="1"/>
  <c r="R66" i="72"/>
  <c r="K66" i="72"/>
  <c r="R65" i="72"/>
  <c r="R64" i="72"/>
  <c r="R63" i="72"/>
  <c r="R62" i="72"/>
  <c r="R61" i="72"/>
  <c r="F60" i="72"/>
  <c r="F59" i="72"/>
  <c r="F58" i="72"/>
  <c r="F57" i="72"/>
  <c r="E56" i="72"/>
  <c r="D56" i="72"/>
  <c r="R55" i="72"/>
  <c r="K55" i="72"/>
  <c r="R54" i="72"/>
  <c r="R53" i="72"/>
  <c r="R52" i="72"/>
  <c r="R51" i="72"/>
  <c r="R50" i="72"/>
  <c r="F49" i="72"/>
  <c r="F48" i="72"/>
  <c r="F47" i="72"/>
  <c r="E46" i="72"/>
  <c r="D46" i="72"/>
  <c r="R45" i="72"/>
  <c r="K45" i="72"/>
  <c r="R44" i="72"/>
  <c r="R43" i="72"/>
  <c r="R42" i="72"/>
  <c r="F41" i="72"/>
  <c r="F40" i="72"/>
  <c r="F39" i="72"/>
  <c r="E38" i="72"/>
  <c r="D38" i="72"/>
  <c r="R37" i="72"/>
  <c r="K37" i="72"/>
  <c r="R36" i="72"/>
  <c r="R35" i="72"/>
  <c r="R34" i="72"/>
  <c r="F33" i="72"/>
  <c r="F32" i="72"/>
  <c r="F31" i="72"/>
  <c r="E30" i="72"/>
  <c r="D30" i="72"/>
  <c r="R29" i="72"/>
  <c r="K29" i="72"/>
  <c r="R28" i="72"/>
  <c r="R27" i="72"/>
  <c r="F26" i="72"/>
  <c r="F25" i="72"/>
  <c r="F24" i="72"/>
  <c r="E23" i="72"/>
  <c r="D23" i="72"/>
  <c r="F21" i="72"/>
  <c r="F20" i="72"/>
  <c r="F19" i="72"/>
  <c r="R18" i="72"/>
  <c r="E18" i="72"/>
  <c r="D18" i="72"/>
  <c r="F16" i="72"/>
  <c r="H16" i="72" s="1"/>
  <c r="F15" i="72"/>
  <c r="H15" i="72" s="1"/>
  <c r="F14" i="72"/>
  <c r="H14" i="72" s="1"/>
  <c r="F13" i="72"/>
  <c r="H13" i="72" s="1"/>
  <c r="E12" i="72"/>
  <c r="E10" i="72" s="1"/>
  <c r="D12" i="72"/>
  <c r="F11" i="72"/>
  <c r="D10" i="72"/>
  <c r="Q79" i="71"/>
  <c r="P79" i="71"/>
  <c r="O79" i="71"/>
  <c r="M79" i="71"/>
  <c r="L79" i="71"/>
  <c r="J79" i="71"/>
  <c r="R78" i="71"/>
  <c r="K78" i="71"/>
  <c r="R77" i="71"/>
  <c r="R76" i="71"/>
  <c r="R75" i="71"/>
  <c r="R74" i="71"/>
  <c r="R73" i="71"/>
  <c r="R72" i="71"/>
  <c r="F71" i="71"/>
  <c r="F70" i="71"/>
  <c r="F69" i="71"/>
  <c r="F68" i="71"/>
  <c r="E67" i="71"/>
  <c r="D67" i="71"/>
  <c r="F67" i="71" s="1"/>
  <c r="R66" i="71"/>
  <c r="K66" i="71"/>
  <c r="R65" i="71"/>
  <c r="R64" i="71"/>
  <c r="R63" i="71"/>
  <c r="R62" i="71"/>
  <c r="R61" i="71"/>
  <c r="F60" i="71"/>
  <c r="F59" i="71"/>
  <c r="F58" i="71"/>
  <c r="F57" i="71"/>
  <c r="E56" i="71"/>
  <c r="D56" i="71"/>
  <c r="R55" i="71"/>
  <c r="K55" i="71"/>
  <c r="R54" i="71"/>
  <c r="R53" i="71"/>
  <c r="R52" i="71"/>
  <c r="R51" i="71"/>
  <c r="R50" i="71"/>
  <c r="F49" i="71"/>
  <c r="F48" i="71"/>
  <c r="F47" i="71"/>
  <c r="E46" i="71"/>
  <c r="D46" i="71"/>
  <c r="R45" i="71"/>
  <c r="K45" i="71"/>
  <c r="R44" i="71"/>
  <c r="R43" i="71"/>
  <c r="R42" i="71"/>
  <c r="F41" i="71"/>
  <c r="F40" i="71"/>
  <c r="F39" i="71"/>
  <c r="E38" i="71"/>
  <c r="D38" i="71"/>
  <c r="F38" i="71" s="1"/>
  <c r="R37" i="71"/>
  <c r="K37" i="71"/>
  <c r="R36" i="71"/>
  <c r="R35" i="71"/>
  <c r="R34" i="71"/>
  <c r="F33" i="71"/>
  <c r="F32" i="71"/>
  <c r="F31" i="71"/>
  <c r="E30" i="71"/>
  <c r="D30" i="71"/>
  <c r="R29" i="71"/>
  <c r="K29" i="71"/>
  <c r="R28" i="71"/>
  <c r="R27" i="71"/>
  <c r="F26" i="71"/>
  <c r="F25" i="71"/>
  <c r="F24" i="71"/>
  <c r="E23" i="71"/>
  <c r="D23" i="71"/>
  <c r="F21" i="71"/>
  <c r="F20" i="71"/>
  <c r="F19" i="71"/>
  <c r="R18" i="71"/>
  <c r="E18" i="71"/>
  <c r="D18" i="71"/>
  <c r="F18" i="71" s="1"/>
  <c r="K18" i="71" s="1"/>
  <c r="F16" i="71"/>
  <c r="H16" i="71" s="1"/>
  <c r="F15" i="71"/>
  <c r="H15" i="71" s="1"/>
  <c r="F14" i="71"/>
  <c r="H14" i="71" s="1"/>
  <c r="F13" i="71"/>
  <c r="H13" i="71" s="1"/>
  <c r="E12" i="71"/>
  <c r="E10" i="71" s="1"/>
  <c r="D12" i="71"/>
  <c r="F11" i="71"/>
  <c r="D10" i="71"/>
  <c r="Q79" i="70"/>
  <c r="P79" i="70"/>
  <c r="O79" i="70"/>
  <c r="M79" i="70"/>
  <c r="L79" i="70"/>
  <c r="J79" i="70"/>
  <c r="R78" i="70"/>
  <c r="K78" i="70"/>
  <c r="R77" i="70"/>
  <c r="R76" i="70"/>
  <c r="R75" i="70"/>
  <c r="R74" i="70"/>
  <c r="R73" i="70"/>
  <c r="R72" i="70"/>
  <c r="F71" i="70"/>
  <c r="F70" i="70"/>
  <c r="F69" i="70"/>
  <c r="F68" i="70"/>
  <c r="E67" i="70"/>
  <c r="D67" i="70"/>
  <c r="F67" i="70" s="1"/>
  <c r="R66" i="70"/>
  <c r="K66" i="70"/>
  <c r="R65" i="70"/>
  <c r="R64" i="70"/>
  <c r="R63" i="70"/>
  <c r="R62" i="70"/>
  <c r="R61" i="70"/>
  <c r="F60" i="70"/>
  <c r="F59" i="70"/>
  <c r="F58" i="70"/>
  <c r="F57" i="70"/>
  <c r="R56" i="70"/>
  <c r="E56" i="70"/>
  <c r="F56" i="70" s="1"/>
  <c r="D56" i="70"/>
  <c r="R55" i="70"/>
  <c r="K55" i="70"/>
  <c r="R54" i="70"/>
  <c r="R53" i="70"/>
  <c r="R52" i="70"/>
  <c r="R51" i="70"/>
  <c r="R50" i="70"/>
  <c r="F49" i="70"/>
  <c r="F48" i="70"/>
  <c r="F47" i="70"/>
  <c r="E46" i="70"/>
  <c r="D46" i="70"/>
  <c r="R45" i="70"/>
  <c r="K45" i="70"/>
  <c r="R44" i="70"/>
  <c r="R43" i="70"/>
  <c r="R42" i="70"/>
  <c r="F41" i="70"/>
  <c r="F40" i="70"/>
  <c r="F39" i="70"/>
  <c r="E38" i="70"/>
  <c r="D38" i="70"/>
  <c r="F38" i="70" s="1"/>
  <c r="R37" i="70"/>
  <c r="K37" i="70"/>
  <c r="R36" i="70"/>
  <c r="R35" i="70"/>
  <c r="R34" i="70"/>
  <c r="F33" i="70"/>
  <c r="F32" i="70"/>
  <c r="F31" i="70"/>
  <c r="E30" i="70"/>
  <c r="D30" i="70"/>
  <c r="R29" i="70"/>
  <c r="K29" i="70"/>
  <c r="R28" i="70"/>
  <c r="R27" i="70"/>
  <c r="F26" i="70"/>
  <c r="F25" i="70"/>
  <c r="F24" i="70"/>
  <c r="E23" i="70"/>
  <c r="D23" i="70"/>
  <c r="F21" i="70"/>
  <c r="F20" i="70"/>
  <c r="F19" i="70"/>
  <c r="R18" i="70"/>
  <c r="E18" i="70"/>
  <c r="D18" i="70"/>
  <c r="F16" i="70"/>
  <c r="H16" i="70" s="1"/>
  <c r="F15" i="70"/>
  <c r="H15" i="70" s="1"/>
  <c r="F14" i="70"/>
  <c r="H14" i="70" s="1"/>
  <c r="F13" i="70"/>
  <c r="H13" i="70" s="1"/>
  <c r="E12" i="70"/>
  <c r="D12" i="70"/>
  <c r="F12" i="70" s="1"/>
  <c r="F11" i="70"/>
  <c r="E10" i="70"/>
  <c r="Q79" i="69"/>
  <c r="P79" i="69"/>
  <c r="O79" i="69"/>
  <c r="M79" i="69"/>
  <c r="L79" i="69"/>
  <c r="J79" i="69"/>
  <c r="R78" i="69"/>
  <c r="K78" i="69"/>
  <c r="R77" i="69"/>
  <c r="R76" i="69"/>
  <c r="R75" i="69"/>
  <c r="R74" i="69"/>
  <c r="R73" i="69"/>
  <c r="R72" i="69"/>
  <c r="F71" i="69"/>
  <c r="F70" i="69"/>
  <c r="F69" i="69"/>
  <c r="F68" i="69"/>
  <c r="E67" i="69"/>
  <c r="D67" i="69"/>
  <c r="R66" i="69"/>
  <c r="K66" i="69"/>
  <c r="R65" i="69"/>
  <c r="R64" i="69"/>
  <c r="R63" i="69"/>
  <c r="R62" i="69"/>
  <c r="R61" i="69"/>
  <c r="F60" i="69"/>
  <c r="F59" i="69"/>
  <c r="F58" i="69"/>
  <c r="F57" i="69"/>
  <c r="E56" i="69"/>
  <c r="D56" i="69"/>
  <c r="R55" i="69"/>
  <c r="K55" i="69"/>
  <c r="R54" i="69"/>
  <c r="R53" i="69"/>
  <c r="R52" i="69"/>
  <c r="R51" i="69"/>
  <c r="R50" i="69"/>
  <c r="F49" i="69"/>
  <c r="F48" i="69"/>
  <c r="F47" i="69"/>
  <c r="E46" i="69"/>
  <c r="D46" i="69"/>
  <c r="R45" i="69"/>
  <c r="K45" i="69"/>
  <c r="R44" i="69"/>
  <c r="R43" i="69"/>
  <c r="R42" i="69"/>
  <c r="F41" i="69"/>
  <c r="F40" i="69"/>
  <c r="F39" i="69"/>
  <c r="E38" i="69"/>
  <c r="D38" i="69"/>
  <c r="R37" i="69"/>
  <c r="K37" i="69"/>
  <c r="R36" i="69"/>
  <c r="R35" i="69"/>
  <c r="R34" i="69"/>
  <c r="F33" i="69"/>
  <c r="F32" i="69"/>
  <c r="F31" i="69"/>
  <c r="E30" i="69"/>
  <c r="D30" i="69"/>
  <c r="R29" i="69"/>
  <c r="K29" i="69"/>
  <c r="R28" i="69"/>
  <c r="R27" i="69"/>
  <c r="F26" i="69"/>
  <c r="F25" i="69"/>
  <c r="F24" i="69"/>
  <c r="E23" i="69"/>
  <c r="D23" i="69"/>
  <c r="F23" i="69" s="1"/>
  <c r="F21" i="69"/>
  <c r="F20" i="69"/>
  <c r="F19" i="69"/>
  <c r="R18" i="69"/>
  <c r="E18" i="69"/>
  <c r="D18" i="69"/>
  <c r="F16" i="69"/>
  <c r="H16" i="69" s="1"/>
  <c r="F15" i="69"/>
  <c r="H15" i="69" s="1"/>
  <c r="F14" i="69"/>
  <c r="H14" i="69" s="1"/>
  <c r="F13" i="69"/>
  <c r="H13" i="69" s="1"/>
  <c r="E12" i="69"/>
  <c r="E10" i="69" s="1"/>
  <c r="D12" i="69"/>
  <c r="F12" i="69" s="1"/>
  <c r="F11" i="69"/>
  <c r="Q79" i="68"/>
  <c r="P79" i="68"/>
  <c r="O79" i="68"/>
  <c r="M79" i="68"/>
  <c r="L79" i="68"/>
  <c r="J79" i="68"/>
  <c r="R78" i="68"/>
  <c r="K78" i="68"/>
  <c r="R77" i="68"/>
  <c r="R76" i="68"/>
  <c r="R75" i="68"/>
  <c r="R74" i="68"/>
  <c r="R73" i="68"/>
  <c r="R72" i="68"/>
  <c r="F71" i="68"/>
  <c r="F70" i="68"/>
  <c r="F69" i="68"/>
  <c r="F68" i="68"/>
  <c r="E67" i="68"/>
  <c r="D67" i="68"/>
  <c r="F67" i="68" s="1"/>
  <c r="R66" i="68"/>
  <c r="K66" i="68"/>
  <c r="R65" i="68"/>
  <c r="R64" i="68"/>
  <c r="R63" i="68"/>
  <c r="R62" i="68"/>
  <c r="R61" i="68"/>
  <c r="F60" i="68"/>
  <c r="F59" i="68"/>
  <c r="F58" i="68"/>
  <c r="F57" i="68"/>
  <c r="E56" i="68"/>
  <c r="D56" i="68"/>
  <c r="R55" i="68"/>
  <c r="K55" i="68"/>
  <c r="R54" i="68"/>
  <c r="R53" i="68"/>
  <c r="R52" i="68"/>
  <c r="R51" i="68"/>
  <c r="R50" i="68"/>
  <c r="F49" i="68"/>
  <c r="F48" i="68"/>
  <c r="F47" i="68"/>
  <c r="E46" i="68"/>
  <c r="D46" i="68"/>
  <c r="R45" i="68"/>
  <c r="K45" i="68"/>
  <c r="R44" i="68"/>
  <c r="R43" i="68"/>
  <c r="R42" i="68"/>
  <c r="F41" i="68"/>
  <c r="F40" i="68"/>
  <c r="F39" i="68"/>
  <c r="E38" i="68"/>
  <c r="D38" i="68"/>
  <c r="F38" i="68" s="1"/>
  <c r="R37" i="68"/>
  <c r="K37" i="68"/>
  <c r="R36" i="68"/>
  <c r="R35" i="68"/>
  <c r="R34" i="68"/>
  <c r="F33" i="68"/>
  <c r="F32" i="68"/>
  <c r="F31" i="68"/>
  <c r="E30" i="68"/>
  <c r="D30" i="68"/>
  <c r="R29" i="68"/>
  <c r="K29" i="68"/>
  <c r="R28" i="68"/>
  <c r="R27" i="68"/>
  <c r="F26" i="68"/>
  <c r="F25" i="68"/>
  <c r="F24" i="68"/>
  <c r="E23" i="68"/>
  <c r="D23" i="68"/>
  <c r="F21" i="68"/>
  <c r="F20" i="68"/>
  <c r="F19" i="68"/>
  <c r="R18" i="68"/>
  <c r="E18" i="68"/>
  <c r="D18" i="68"/>
  <c r="F16" i="68"/>
  <c r="H16" i="68" s="1"/>
  <c r="F15" i="68"/>
  <c r="H15" i="68" s="1"/>
  <c r="F14" i="68"/>
  <c r="H14" i="68" s="1"/>
  <c r="F13" i="68"/>
  <c r="H13" i="68" s="1"/>
  <c r="E12" i="68"/>
  <c r="E10" i="68" s="1"/>
  <c r="D12" i="68"/>
  <c r="D10" i="68" s="1"/>
  <c r="F11" i="68"/>
  <c r="Q79" i="67"/>
  <c r="P79" i="67"/>
  <c r="O79" i="67"/>
  <c r="M79" i="67"/>
  <c r="L79" i="67"/>
  <c r="J79" i="67"/>
  <c r="R78" i="67"/>
  <c r="K78" i="67"/>
  <c r="R77" i="67"/>
  <c r="R76" i="67"/>
  <c r="R75" i="67"/>
  <c r="R74" i="67"/>
  <c r="R73" i="67"/>
  <c r="R72" i="67"/>
  <c r="F71" i="67"/>
  <c r="F70" i="67"/>
  <c r="F69" i="67"/>
  <c r="F68" i="67"/>
  <c r="E67" i="67"/>
  <c r="D67" i="67"/>
  <c r="R66" i="67"/>
  <c r="K66" i="67"/>
  <c r="R65" i="67"/>
  <c r="R64" i="67"/>
  <c r="R63" i="67"/>
  <c r="R62" i="67"/>
  <c r="R61" i="67"/>
  <c r="F60" i="67"/>
  <c r="F59" i="67"/>
  <c r="F58" i="67"/>
  <c r="F57" i="67"/>
  <c r="E56" i="67"/>
  <c r="D56" i="67"/>
  <c r="F56" i="67" s="1"/>
  <c r="R55" i="67"/>
  <c r="K55" i="67"/>
  <c r="R54" i="67"/>
  <c r="R53" i="67"/>
  <c r="R52" i="67"/>
  <c r="R51" i="67"/>
  <c r="R50" i="67"/>
  <c r="F49" i="67"/>
  <c r="F48" i="67"/>
  <c r="F47" i="67"/>
  <c r="E46" i="67"/>
  <c r="D46" i="67"/>
  <c r="F46" i="67" s="1"/>
  <c r="R45" i="67"/>
  <c r="K45" i="67"/>
  <c r="R44" i="67"/>
  <c r="R43" i="67"/>
  <c r="R42" i="67"/>
  <c r="F41" i="67"/>
  <c r="F40" i="67"/>
  <c r="F39" i="67"/>
  <c r="E38" i="67"/>
  <c r="D38" i="67"/>
  <c r="R37" i="67"/>
  <c r="K37" i="67"/>
  <c r="R36" i="67"/>
  <c r="R35" i="67"/>
  <c r="R34" i="67"/>
  <c r="F33" i="67"/>
  <c r="F32" i="67"/>
  <c r="F31" i="67"/>
  <c r="E30" i="67"/>
  <c r="D30" i="67"/>
  <c r="F30" i="67" s="1"/>
  <c r="R29" i="67"/>
  <c r="K29" i="67"/>
  <c r="R28" i="67"/>
  <c r="R27" i="67"/>
  <c r="F26" i="67"/>
  <c r="F25" i="67"/>
  <c r="F24" i="67"/>
  <c r="E23" i="67"/>
  <c r="D23" i="67"/>
  <c r="F21" i="67"/>
  <c r="F20" i="67"/>
  <c r="F19" i="67"/>
  <c r="R18" i="67"/>
  <c r="E18" i="67"/>
  <c r="D18" i="67"/>
  <c r="F18" i="67" s="1"/>
  <c r="K18" i="67" s="1"/>
  <c r="F16" i="67"/>
  <c r="H16" i="67" s="1"/>
  <c r="F15" i="67"/>
  <c r="H15" i="67" s="1"/>
  <c r="F14" i="67"/>
  <c r="H14" i="67" s="1"/>
  <c r="F13" i="67"/>
  <c r="H13" i="67" s="1"/>
  <c r="E12" i="67"/>
  <c r="E10" i="67" s="1"/>
  <c r="D12" i="67"/>
  <c r="D10" i="67" s="1"/>
  <c r="F11" i="67"/>
  <c r="Q79" i="66"/>
  <c r="P79" i="66"/>
  <c r="O79" i="66"/>
  <c r="M79" i="66"/>
  <c r="L79" i="66"/>
  <c r="J79" i="66"/>
  <c r="R78" i="66"/>
  <c r="K78" i="66"/>
  <c r="R77" i="66"/>
  <c r="R76" i="66"/>
  <c r="R75" i="66"/>
  <c r="R74" i="66"/>
  <c r="R73" i="66"/>
  <c r="R72" i="66"/>
  <c r="F71" i="66"/>
  <c r="F70" i="66"/>
  <c r="F69" i="66"/>
  <c r="F68" i="66"/>
  <c r="E67" i="66"/>
  <c r="D67" i="66"/>
  <c r="F67" i="66" s="1"/>
  <c r="R66" i="66"/>
  <c r="K66" i="66"/>
  <c r="R65" i="66"/>
  <c r="R64" i="66"/>
  <c r="R63" i="66"/>
  <c r="R62" i="66"/>
  <c r="R61" i="66"/>
  <c r="F60" i="66"/>
  <c r="F59" i="66"/>
  <c r="F58" i="66"/>
  <c r="F57" i="66"/>
  <c r="E56" i="66"/>
  <c r="D56" i="66"/>
  <c r="F56" i="66" s="1"/>
  <c r="R55" i="66"/>
  <c r="K55" i="66"/>
  <c r="R54" i="66"/>
  <c r="R53" i="66"/>
  <c r="R52" i="66"/>
  <c r="R51" i="66"/>
  <c r="R50" i="66"/>
  <c r="F49" i="66"/>
  <c r="F48" i="66"/>
  <c r="F47" i="66"/>
  <c r="E46" i="66"/>
  <c r="D46" i="66"/>
  <c r="R45" i="66"/>
  <c r="K45" i="66"/>
  <c r="R44" i="66"/>
  <c r="R43" i="66"/>
  <c r="R42" i="66"/>
  <c r="F41" i="66"/>
  <c r="F40" i="66"/>
  <c r="F39" i="66"/>
  <c r="E38" i="66"/>
  <c r="F38" i="66" s="1"/>
  <c r="D38" i="66"/>
  <c r="R37" i="66"/>
  <c r="K37" i="66"/>
  <c r="R36" i="66"/>
  <c r="R30" i="66" s="1"/>
  <c r="R35" i="66"/>
  <c r="R34" i="66"/>
  <c r="F33" i="66"/>
  <c r="F32" i="66"/>
  <c r="F31" i="66"/>
  <c r="E30" i="66"/>
  <c r="D30" i="66"/>
  <c r="R29" i="66"/>
  <c r="K29" i="66"/>
  <c r="R28" i="66"/>
  <c r="R27" i="66"/>
  <c r="F26" i="66"/>
  <c r="F25" i="66"/>
  <c r="F24" i="66"/>
  <c r="E23" i="66"/>
  <c r="D23" i="66"/>
  <c r="F21" i="66"/>
  <c r="F20" i="66"/>
  <c r="F19" i="66"/>
  <c r="R18" i="66"/>
  <c r="E18" i="66"/>
  <c r="D18" i="66"/>
  <c r="F18" i="66" s="1"/>
  <c r="K18" i="66" s="1"/>
  <c r="F16" i="66"/>
  <c r="H16" i="66" s="1"/>
  <c r="F15" i="66"/>
  <c r="H15" i="66" s="1"/>
  <c r="F14" i="66"/>
  <c r="H14" i="66" s="1"/>
  <c r="F13" i="66"/>
  <c r="H13" i="66" s="1"/>
  <c r="E12" i="66"/>
  <c r="E10" i="66" s="1"/>
  <c r="D12" i="66"/>
  <c r="F12" i="66" s="1"/>
  <c r="F11" i="66"/>
  <c r="R67" i="69" l="1"/>
  <c r="C27" i="77"/>
  <c r="R56" i="68"/>
  <c r="K79" i="75"/>
  <c r="R23" i="75"/>
  <c r="R38" i="75"/>
  <c r="F56" i="75"/>
  <c r="K79" i="76"/>
  <c r="F56" i="76"/>
  <c r="F75" i="77"/>
  <c r="J75" i="77"/>
  <c r="N75" i="77"/>
  <c r="Q33" i="77"/>
  <c r="E37" i="77"/>
  <c r="Q57" i="77"/>
  <c r="R56" i="69"/>
  <c r="Q32" i="77"/>
  <c r="Q39" i="77"/>
  <c r="F30" i="68"/>
  <c r="F46" i="68"/>
  <c r="F18" i="73"/>
  <c r="K18" i="73" s="1"/>
  <c r="F67" i="73"/>
  <c r="Q9" i="77"/>
  <c r="H77" i="77"/>
  <c r="L77" i="77"/>
  <c r="E41" i="77"/>
  <c r="C57" i="77"/>
  <c r="D69" i="77"/>
  <c r="E73" i="77"/>
  <c r="F56" i="68"/>
  <c r="R23" i="72"/>
  <c r="R38" i="72"/>
  <c r="R56" i="72"/>
  <c r="K79" i="73"/>
  <c r="R23" i="73"/>
  <c r="R38" i="73"/>
  <c r="F56" i="73"/>
  <c r="K79" i="74"/>
  <c r="F56" i="74"/>
  <c r="F56" i="72"/>
  <c r="R23" i="66"/>
  <c r="F30" i="66"/>
  <c r="F38" i="67"/>
  <c r="R56" i="67"/>
  <c r="F18" i="69"/>
  <c r="K18" i="69" s="1"/>
  <c r="K79" i="69" s="1"/>
  <c r="R23" i="69"/>
  <c r="R38" i="69"/>
  <c r="F56" i="69"/>
  <c r="F67" i="69"/>
  <c r="D10" i="70"/>
  <c r="F10" i="70" s="1"/>
  <c r="R56" i="71"/>
  <c r="R67" i="71"/>
  <c r="F38" i="72"/>
  <c r="F38" i="73"/>
  <c r="R56" i="74"/>
  <c r="R56" i="75"/>
  <c r="R56" i="76"/>
  <c r="Q27" i="77"/>
  <c r="Q51" i="77"/>
  <c r="E54" i="77"/>
  <c r="E71" i="77"/>
  <c r="K79" i="66"/>
  <c r="F10" i="68"/>
  <c r="F38" i="69"/>
  <c r="R23" i="70"/>
  <c r="R38" i="70"/>
  <c r="F30" i="71"/>
  <c r="F46" i="71"/>
  <c r="F12" i="72"/>
  <c r="F23" i="72"/>
  <c r="F23" i="73"/>
  <c r="R56" i="73"/>
  <c r="R67" i="73"/>
  <c r="F12" i="74"/>
  <c r="F23" i="74"/>
  <c r="R30" i="74"/>
  <c r="R46" i="74"/>
  <c r="R30" i="76"/>
  <c r="R46" i="76"/>
  <c r="Q15" i="77"/>
  <c r="Q76" i="77" s="1"/>
  <c r="Q21" i="77"/>
  <c r="Q63" i="77"/>
  <c r="Q74" i="77"/>
  <c r="E59" i="77"/>
  <c r="E67" i="77"/>
  <c r="E70" i="77"/>
  <c r="C9" i="77"/>
  <c r="C33" i="77"/>
  <c r="E28" i="77"/>
  <c r="E46" i="77"/>
  <c r="E72" i="77"/>
  <c r="E31" i="77"/>
  <c r="F10" i="71"/>
  <c r="R38" i="66"/>
  <c r="R46" i="66"/>
  <c r="R67" i="66"/>
  <c r="F10" i="67"/>
  <c r="F23" i="67"/>
  <c r="R30" i="67"/>
  <c r="F67" i="67"/>
  <c r="F18" i="68"/>
  <c r="K18" i="68" s="1"/>
  <c r="K79" i="68" s="1"/>
  <c r="R23" i="68"/>
  <c r="R38" i="68"/>
  <c r="F30" i="69"/>
  <c r="F46" i="69"/>
  <c r="F18" i="70"/>
  <c r="K18" i="70" s="1"/>
  <c r="K79" i="70" s="1"/>
  <c r="F12" i="71"/>
  <c r="F23" i="71"/>
  <c r="R30" i="71"/>
  <c r="R46" i="71"/>
  <c r="F18" i="72"/>
  <c r="K18" i="72" s="1"/>
  <c r="K79" i="72" s="1"/>
  <c r="F30" i="73"/>
  <c r="F46" i="73"/>
  <c r="F38" i="74"/>
  <c r="F67" i="74"/>
  <c r="D10" i="75"/>
  <c r="F10" i="75" s="1"/>
  <c r="F30" i="75"/>
  <c r="F46" i="75"/>
  <c r="R67" i="75"/>
  <c r="F38" i="76"/>
  <c r="F67" i="76"/>
  <c r="I75" i="77"/>
  <c r="M75" i="77"/>
  <c r="Q14" i="77"/>
  <c r="K77" i="77"/>
  <c r="O77" i="77"/>
  <c r="Q20" i="77"/>
  <c r="Q26" i="77"/>
  <c r="E29" i="77"/>
  <c r="E48" i="77"/>
  <c r="E55" i="77"/>
  <c r="Q62" i="77"/>
  <c r="Q68" i="77"/>
  <c r="F46" i="66"/>
  <c r="H12" i="67"/>
  <c r="K79" i="67"/>
  <c r="R23" i="67"/>
  <c r="R38" i="67"/>
  <c r="R67" i="67"/>
  <c r="F23" i="68"/>
  <c r="R30" i="68"/>
  <c r="R46" i="68"/>
  <c r="F23" i="70"/>
  <c r="R30" i="70"/>
  <c r="R46" i="70"/>
  <c r="K79" i="71"/>
  <c r="R23" i="71"/>
  <c r="R79" i="71" s="1"/>
  <c r="R38" i="71"/>
  <c r="F56" i="71"/>
  <c r="R30" i="72"/>
  <c r="R46" i="72"/>
  <c r="F30" i="74"/>
  <c r="F46" i="74"/>
  <c r="R67" i="74"/>
  <c r="F38" i="75"/>
  <c r="F67" i="75"/>
  <c r="D10" i="76"/>
  <c r="F10" i="76" s="1"/>
  <c r="F30" i="76"/>
  <c r="F46" i="76"/>
  <c r="R67" i="76"/>
  <c r="G75" i="77"/>
  <c r="K75" i="77"/>
  <c r="O75" i="77"/>
  <c r="E13" i="77"/>
  <c r="I77" i="77"/>
  <c r="M77" i="77"/>
  <c r="D27" i="77"/>
  <c r="E35" i="77"/>
  <c r="Q38" i="77"/>
  <c r="Q44" i="77"/>
  <c r="Q50" i="77"/>
  <c r="E53" i="77"/>
  <c r="E61" i="77"/>
  <c r="F23" i="66"/>
  <c r="R56" i="66"/>
  <c r="R46" i="67"/>
  <c r="R67" i="68"/>
  <c r="R30" i="69"/>
  <c r="R46" i="69"/>
  <c r="F30" i="70"/>
  <c r="F46" i="70"/>
  <c r="R67" i="70"/>
  <c r="F10" i="72"/>
  <c r="F30" i="72"/>
  <c r="F46" i="72"/>
  <c r="R67" i="72"/>
  <c r="F10" i="73"/>
  <c r="R30" i="73"/>
  <c r="R46" i="73"/>
  <c r="R23" i="74"/>
  <c r="R79" i="74" s="1"/>
  <c r="R38" i="74"/>
  <c r="R30" i="75"/>
  <c r="R79" i="75" s="1"/>
  <c r="R46" i="75"/>
  <c r="R23" i="76"/>
  <c r="R38" i="76"/>
  <c r="H75" i="77"/>
  <c r="L75" i="77"/>
  <c r="J77" i="77"/>
  <c r="N77" i="77"/>
  <c r="E17" i="77"/>
  <c r="E30" i="77"/>
  <c r="E43" i="77"/>
  <c r="C51" i="77"/>
  <c r="E52" i="77"/>
  <c r="E51" i="77" s="1"/>
  <c r="Q56" i="77"/>
  <c r="E65" i="77"/>
  <c r="D9" i="77"/>
  <c r="C15" i="77"/>
  <c r="E16" i="77"/>
  <c r="E23" i="77"/>
  <c r="D33" i="77"/>
  <c r="C39" i="77"/>
  <c r="E40" i="77"/>
  <c r="E47" i="77"/>
  <c r="D57" i="77"/>
  <c r="C63" i="77"/>
  <c r="E64" i="77"/>
  <c r="D15" i="77"/>
  <c r="C21" i="77"/>
  <c r="E22" i="77"/>
  <c r="D39" i="77"/>
  <c r="C45" i="77"/>
  <c r="D63" i="77"/>
  <c r="E12" i="77"/>
  <c r="E18" i="77"/>
  <c r="D21" i="77"/>
  <c r="E25" i="77"/>
  <c r="E36" i="77"/>
  <c r="E42" i="77"/>
  <c r="D45" i="77"/>
  <c r="E49" i="77"/>
  <c r="E60" i="77"/>
  <c r="E66" i="77"/>
  <c r="D51" i="77"/>
  <c r="E10" i="77"/>
  <c r="E34" i="77"/>
  <c r="E58" i="77"/>
  <c r="G77" i="77"/>
  <c r="H12" i="76"/>
  <c r="H12" i="75"/>
  <c r="H12" i="74"/>
  <c r="D10" i="74"/>
  <c r="F10" i="74" s="1"/>
  <c r="H12" i="73"/>
  <c r="F12" i="73"/>
  <c r="H12" i="72"/>
  <c r="H12" i="71"/>
  <c r="H12" i="70"/>
  <c r="H12" i="69"/>
  <c r="D10" i="69"/>
  <c r="F10" i="69" s="1"/>
  <c r="H12" i="68"/>
  <c r="F12" i="68"/>
  <c r="F12" i="67"/>
  <c r="H12" i="66"/>
  <c r="D10" i="66"/>
  <c r="F10" i="66" s="1"/>
  <c r="R79" i="72" l="1"/>
  <c r="Q77" i="77"/>
  <c r="R79" i="67"/>
  <c r="R79" i="69"/>
  <c r="E45" i="77"/>
  <c r="R79" i="66"/>
  <c r="R79" i="73"/>
  <c r="E15" i="77"/>
  <c r="R79" i="70"/>
  <c r="E69" i="77"/>
  <c r="R79" i="68"/>
  <c r="R79" i="76"/>
  <c r="E27" i="77"/>
  <c r="E63" i="77"/>
  <c r="E39" i="77"/>
  <c r="D75" i="77"/>
  <c r="C75" i="77"/>
  <c r="E57" i="77"/>
  <c r="E21" i="77"/>
  <c r="E33" i="77"/>
  <c r="E9" i="77"/>
  <c r="D8" i="20"/>
  <c r="F205" i="31"/>
  <c r="E205" i="31"/>
  <c r="D205" i="31"/>
  <c r="E75" i="77" l="1"/>
  <c r="M76" i="63"/>
  <c r="L76" i="63"/>
  <c r="J76" i="63"/>
  <c r="Q75" i="63"/>
  <c r="P75" i="63"/>
  <c r="Q74" i="63"/>
  <c r="P74" i="63"/>
  <c r="Q73" i="63"/>
  <c r="P73" i="63"/>
  <c r="Q72" i="63"/>
  <c r="P72" i="63"/>
  <c r="Q71" i="63"/>
  <c r="P71" i="63"/>
  <c r="R71" i="63" s="1"/>
  <c r="Q70" i="63"/>
  <c r="P70" i="63"/>
  <c r="F69" i="63"/>
  <c r="K75" i="63"/>
  <c r="O75" i="63" s="1"/>
  <c r="R75" i="63" s="1"/>
  <c r="K19" i="43" s="1"/>
  <c r="F68" i="63"/>
  <c r="F67" i="63"/>
  <c r="F66" i="63"/>
  <c r="E65" i="63"/>
  <c r="D65" i="63"/>
  <c r="Q64" i="63"/>
  <c r="P64" i="63"/>
  <c r="Q63" i="63"/>
  <c r="P63" i="63"/>
  <c r="Q62" i="63"/>
  <c r="P62" i="63"/>
  <c r="Q61" i="63"/>
  <c r="P61" i="63"/>
  <c r="Q60" i="63"/>
  <c r="P60" i="63"/>
  <c r="F59" i="63"/>
  <c r="K64" i="63"/>
  <c r="O64" i="63" s="1"/>
  <c r="F58" i="63"/>
  <c r="F57" i="63"/>
  <c r="F56" i="63"/>
  <c r="E55" i="63"/>
  <c r="D55" i="63"/>
  <c r="Q54" i="63"/>
  <c r="P54" i="63"/>
  <c r="Q53" i="63"/>
  <c r="P53" i="63"/>
  <c r="Q52" i="63"/>
  <c r="P52" i="63"/>
  <c r="Q51" i="63"/>
  <c r="P51" i="63"/>
  <c r="Q50" i="63"/>
  <c r="P50" i="63"/>
  <c r="R50" i="63" s="1"/>
  <c r="F49" i="63"/>
  <c r="K54" i="63"/>
  <c r="O54" i="63" s="1"/>
  <c r="F48" i="63"/>
  <c r="F47" i="63"/>
  <c r="E46" i="63"/>
  <c r="D46" i="63"/>
  <c r="Q45" i="63"/>
  <c r="P45" i="63"/>
  <c r="Q44" i="63"/>
  <c r="P44" i="63"/>
  <c r="Q43" i="63"/>
  <c r="P43" i="63"/>
  <c r="R43" i="63" s="1"/>
  <c r="Q42" i="63"/>
  <c r="P42" i="63"/>
  <c r="K45" i="63"/>
  <c r="O45" i="63" s="1"/>
  <c r="F41" i="63"/>
  <c r="F40" i="63"/>
  <c r="F39" i="63"/>
  <c r="E38" i="63"/>
  <c r="D38" i="63"/>
  <c r="Q37" i="63"/>
  <c r="P37" i="63"/>
  <c r="Q36" i="63"/>
  <c r="P36" i="63"/>
  <c r="Q35" i="63"/>
  <c r="P35" i="63"/>
  <c r="Q34" i="63"/>
  <c r="P34" i="63"/>
  <c r="F33" i="63"/>
  <c r="K37" i="63"/>
  <c r="F32" i="63"/>
  <c r="F31" i="63"/>
  <c r="E30" i="63"/>
  <c r="D30" i="63"/>
  <c r="Q29" i="63"/>
  <c r="P29" i="63"/>
  <c r="Q28" i="63"/>
  <c r="P28" i="63"/>
  <c r="Q27" i="63"/>
  <c r="P27" i="63"/>
  <c r="R27" i="63" s="1"/>
  <c r="F26" i="63"/>
  <c r="K29" i="63"/>
  <c r="O29" i="63" s="1"/>
  <c r="F25" i="63"/>
  <c r="F24" i="63"/>
  <c r="E23" i="63"/>
  <c r="D23" i="63"/>
  <c r="F21" i="63"/>
  <c r="F20" i="63"/>
  <c r="F19" i="63"/>
  <c r="E18" i="63"/>
  <c r="D18" i="63"/>
  <c r="F16" i="63"/>
  <c r="H16" i="63" s="1"/>
  <c r="F15" i="63"/>
  <c r="H15" i="63" s="1"/>
  <c r="F14" i="63"/>
  <c r="H14" i="63" s="1"/>
  <c r="F13" i="63"/>
  <c r="H13" i="63" s="1"/>
  <c r="E12" i="63"/>
  <c r="E10" i="63" s="1"/>
  <c r="D12" i="63"/>
  <c r="F11" i="63"/>
  <c r="M76" i="62"/>
  <c r="L76" i="62"/>
  <c r="J76" i="62"/>
  <c r="Q75" i="62"/>
  <c r="P75" i="62"/>
  <c r="Q74" i="62"/>
  <c r="P74" i="62"/>
  <c r="Q73" i="62"/>
  <c r="P73" i="62"/>
  <c r="Q72" i="62"/>
  <c r="P72" i="62"/>
  <c r="Q71" i="62"/>
  <c r="P71" i="62"/>
  <c r="Q70" i="62"/>
  <c r="P70" i="62"/>
  <c r="F69" i="62"/>
  <c r="K75" i="62"/>
  <c r="O75" i="62" s="1"/>
  <c r="F68" i="62"/>
  <c r="F67" i="62"/>
  <c r="F66" i="62"/>
  <c r="E65" i="62"/>
  <c r="D65" i="62"/>
  <c r="Q64" i="62"/>
  <c r="P64" i="62"/>
  <c r="Q63" i="62"/>
  <c r="P63" i="62"/>
  <c r="Q62" i="62"/>
  <c r="P62" i="62"/>
  <c r="Q61" i="62"/>
  <c r="P61" i="62"/>
  <c r="Q60" i="62"/>
  <c r="P60" i="62"/>
  <c r="F59" i="62"/>
  <c r="K64" i="62"/>
  <c r="O64" i="62" s="1"/>
  <c r="F58" i="62"/>
  <c r="F57" i="62"/>
  <c r="F56" i="62"/>
  <c r="E55" i="62"/>
  <c r="D55" i="62"/>
  <c r="Q54" i="62"/>
  <c r="P54" i="62"/>
  <c r="Q53" i="62"/>
  <c r="P53" i="62"/>
  <c r="Q52" i="62"/>
  <c r="P52" i="62"/>
  <c r="Q51" i="62"/>
  <c r="P51" i="62"/>
  <c r="Q50" i="62"/>
  <c r="P50" i="62"/>
  <c r="F49" i="62"/>
  <c r="K54" i="62"/>
  <c r="O54" i="62" s="1"/>
  <c r="F48" i="62"/>
  <c r="F47" i="62"/>
  <c r="E46" i="62"/>
  <c r="D46" i="62"/>
  <c r="Q45" i="62"/>
  <c r="P45" i="62"/>
  <c r="Q44" i="62"/>
  <c r="P44" i="62"/>
  <c r="Q43" i="62"/>
  <c r="P43" i="62"/>
  <c r="Q42" i="62"/>
  <c r="P42" i="62"/>
  <c r="K45" i="62"/>
  <c r="O45" i="62" s="1"/>
  <c r="F41" i="62"/>
  <c r="F40" i="62"/>
  <c r="F39" i="62"/>
  <c r="E38" i="62"/>
  <c r="D38" i="62"/>
  <c r="Q37" i="62"/>
  <c r="P37" i="62"/>
  <c r="Q36" i="62"/>
  <c r="P36" i="62"/>
  <c r="Q35" i="62"/>
  <c r="P35" i="62"/>
  <c r="Q34" i="62"/>
  <c r="P34" i="62"/>
  <c r="F33" i="62"/>
  <c r="K37" i="62"/>
  <c r="F32" i="62"/>
  <c r="F31" i="62"/>
  <c r="E30" i="62"/>
  <c r="D30" i="62"/>
  <c r="Q29" i="62"/>
  <c r="P29" i="62"/>
  <c r="Q28" i="62"/>
  <c r="P28" i="62"/>
  <c r="Q27" i="62"/>
  <c r="P27" i="62"/>
  <c r="F26" i="62"/>
  <c r="K29" i="62"/>
  <c r="O29" i="62" s="1"/>
  <c r="F25" i="62"/>
  <c r="F24" i="62"/>
  <c r="E23" i="62"/>
  <c r="D23" i="62"/>
  <c r="F21" i="62"/>
  <c r="F20" i="62"/>
  <c r="F19" i="62"/>
  <c r="E18" i="62"/>
  <c r="D18" i="62"/>
  <c r="F16" i="62"/>
  <c r="H16" i="62" s="1"/>
  <c r="F15" i="62"/>
  <c r="H15" i="62" s="1"/>
  <c r="F14" i="62"/>
  <c r="H14" i="62" s="1"/>
  <c r="F13" i="62"/>
  <c r="H13" i="62" s="1"/>
  <c r="E12" i="62"/>
  <c r="E10" i="62" s="1"/>
  <c r="D12" i="62"/>
  <c r="F11" i="62"/>
  <c r="D10" i="62"/>
  <c r="M76" i="61"/>
  <c r="L76" i="61"/>
  <c r="J76" i="61"/>
  <c r="Q75" i="61"/>
  <c r="P75" i="61"/>
  <c r="Q74" i="61"/>
  <c r="P74" i="61"/>
  <c r="Q73" i="61"/>
  <c r="P73" i="61"/>
  <c r="Q72" i="61"/>
  <c r="P72" i="61"/>
  <c r="Q71" i="61"/>
  <c r="P71" i="61"/>
  <c r="Q70" i="61"/>
  <c r="P70" i="61"/>
  <c r="F69" i="61"/>
  <c r="K75" i="61"/>
  <c r="O75" i="61" s="1"/>
  <c r="F68" i="61"/>
  <c r="F67" i="61"/>
  <c r="F66" i="61"/>
  <c r="E65" i="61"/>
  <c r="D65" i="61"/>
  <c r="Q64" i="61"/>
  <c r="P64" i="61"/>
  <c r="Q63" i="61"/>
  <c r="P63" i="61"/>
  <c r="Q62" i="61"/>
  <c r="P62" i="61"/>
  <c r="Q61" i="61"/>
  <c r="P61" i="61"/>
  <c r="Q60" i="61"/>
  <c r="P60" i="61"/>
  <c r="F59" i="61"/>
  <c r="K64" i="61"/>
  <c r="O64" i="61" s="1"/>
  <c r="F58" i="61"/>
  <c r="F57" i="61"/>
  <c r="F56" i="61"/>
  <c r="E55" i="61"/>
  <c r="D55" i="61"/>
  <c r="Q54" i="61"/>
  <c r="P54" i="61"/>
  <c r="Q53" i="61"/>
  <c r="P53" i="61"/>
  <c r="Q52" i="61"/>
  <c r="P52" i="61"/>
  <c r="Q51" i="61"/>
  <c r="P51" i="61"/>
  <c r="Q50" i="61"/>
  <c r="P50" i="61"/>
  <c r="F49" i="61"/>
  <c r="K54" i="61"/>
  <c r="O54" i="61" s="1"/>
  <c r="F48" i="61"/>
  <c r="F47" i="61"/>
  <c r="E46" i="61"/>
  <c r="D46" i="61"/>
  <c r="Q45" i="61"/>
  <c r="P45" i="61"/>
  <c r="Q44" i="61"/>
  <c r="P44" i="61"/>
  <c r="Q43" i="61"/>
  <c r="P43" i="61"/>
  <c r="Q42" i="61"/>
  <c r="P42" i="61"/>
  <c r="K45" i="61"/>
  <c r="O45" i="61" s="1"/>
  <c r="F41" i="61"/>
  <c r="F40" i="61"/>
  <c r="F39" i="61"/>
  <c r="E38" i="61"/>
  <c r="D38" i="61"/>
  <c r="Q37" i="61"/>
  <c r="P37" i="61"/>
  <c r="Q36" i="61"/>
  <c r="P36" i="61"/>
  <c r="Q35" i="61"/>
  <c r="P35" i="61"/>
  <c r="Q34" i="61"/>
  <c r="P34" i="61"/>
  <c r="F33" i="61"/>
  <c r="K37" i="61"/>
  <c r="F32" i="61"/>
  <c r="F31" i="61"/>
  <c r="E30" i="61"/>
  <c r="D30" i="61"/>
  <c r="Q29" i="61"/>
  <c r="P29" i="61"/>
  <c r="Q28" i="61"/>
  <c r="P28" i="61"/>
  <c r="Q27" i="61"/>
  <c r="P27" i="61"/>
  <c r="F26" i="61"/>
  <c r="K29" i="61"/>
  <c r="O29" i="61" s="1"/>
  <c r="F25" i="61"/>
  <c r="F24" i="61"/>
  <c r="E23" i="61"/>
  <c r="D23" i="61"/>
  <c r="F21" i="61"/>
  <c r="F20" i="61"/>
  <c r="F19" i="61"/>
  <c r="E18" i="61"/>
  <c r="D18" i="61"/>
  <c r="F16" i="61"/>
  <c r="H16" i="61" s="1"/>
  <c r="F15" i="61"/>
  <c r="H15" i="61" s="1"/>
  <c r="F14" i="61"/>
  <c r="H14" i="61" s="1"/>
  <c r="F13" i="61"/>
  <c r="H13" i="61" s="1"/>
  <c r="E12" i="61"/>
  <c r="E10" i="61" s="1"/>
  <c r="D12" i="61"/>
  <c r="F11" i="61"/>
  <c r="D10" i="61"/>
  <c r="M76" i="60"/>
  <c r="L76" i="60"/>
  <c r="J76" i="60"/>
  <c r="Q75" i="60"/>
  <c r="P75" i="60"/>
  <c r="Q74" i="60"/>
  <c r="P74" i="60"/>
  <c r="Q73" i="60"/>
  <c r="P73" i="60"/>
  <c r="Q72" i="60"/>
  <c r="P72" i="60"/>
  <c r="Q71" i="60"/>
  <c r="P71" i="60"/>
  <c r="Q70" i="60"/>
  <c r="P70" i="60"/>
  <c r="F69" i="60"/>
  <c r="K75" i="60"/>
  <c r="O75" i="60" s="1"/>
  <c r="F68" i="60"/>
  <c r="F67" i="60"/>
  <c r="F66" i="60"/>
  <c r="E65" i="60"/>
  <c r="D65" i="60"/>
  <c r="Q64" i="60"/>
  <c r="P64" i="60"/>
  <c r="Q63" i="60"/>
  <c r="P63" i="60"/>
  <c r="R63" i="60" s="1"/>
  <c r="Q62" i="60"/>
  <c r="P62" i="60"/>
  <c r="Q61" i="60"/>
  <c r="P61" i="60"/>
  <c r="R61" i="60" s="1"/>
  <c r="Q60" i="60"/>
  <c r="P60" i="60"/>
  <c r="F59" i="60"/>
  <c r="K64" i="60"/>
  <c r="O64" i="60" s="1"/>
  <c r="F58" i="60"/>
  <c r="F57" i="60"/>
  <c r="F56" i="60"/>
  <c r="E55" i="60"/>
  <c r="D55" i="60"/>
  <c r="Q54" i="60"/>
  <c r="P54" i="60"/>
  <c r="Q53" i="60"/>
  <c r="P53" i="60"/>
  <c r="Q52" i="60"/>
  <c r="P52" i="60"/>
  <c r="Q51" i="60"/>
  <c r="P51" i="60"/>
  <c r="Q50" i="60"/>
  <c r="P50" i="60"/>
  <c r="F49" i="60"/>
  <c r="K54" i="60"/>
  <c r="O54" i="60" s="1"/>
  <c r="F48" i="60"/>
  <c r="F47" i="60"/>
  <c r="E46" i="60"/>
  <c r="D46" i="60"/>
  <c r="Q45" i="60"/>
  <c r="P45" i="60"/>
  <c r="Q44" i="60"/>
  <c r="P44" i="60"/>
  <c r="Q43" i="60"/>
  <c r="P43" i="60"/>
  <c r="Q42" i="60"/>
  <c r="P42" i="60"/>
  <c r="K45" i="60"/>
  <c r="O45" i="60" s="1"/>
  <c r="R45" i="60" s="1"/>
  <c r="F41" i="60"/>
  <c r="F40" i="60"/>
  <c r="F39" i="60"/>
  <c r="E38" i="60"/>
  <c r="D38" i="60"/>
  <c r="Q37" i="60"/>
  <c r="P37" i="60"/>
  <c r="Q36" i="60"/>
  <c r="P36" i="60"/>
  <c r="Q35" i="60"/>
  <c r="P35" i="60"/>
  <c r="Q34" i="60"/>
  <c r="P34" i="60"/>
  <c r="F33" i="60"/>
  <c r="K37" i="60"/>
  <c r="F32" i="60"/>
  <c r="F31" i="60"/>
  <c r="E30" i="60"/>
  <c r="D30" i="60"/>
  <c r="Q29" i="60"/>
  <c r="P29" i="60"/>
  <c r="Q28" i="60"/>
  <c r="P28" i="60"/>
  <c r="Q27" i="60"/>
  <c r="P27" i="60"/>
  <c r="F26" i="60"/>
  <c r="K29" i="60"/>
  <c r="O29" i="60" s="1"/>
  <c r="F25" i="60"/>
  <c r="F24" i="60"/>
  <c r="E23" i="60"/>
  <c r="D23" i="60"/>
  <c r="F21" i="60"/>
  <c r="F20" i="60"/>
  <c r="F19" i="60"/>
  <c r="E18" i="60"/>
  <c r="D18" i="60"/>
  <c r="F16" i="60"/>
  <c r="H16" i="60" s="1"/>
  <c r="F15" i="60"/>
  <c r="H15" i="60" s="1"/>
  <c r="F14" i="60"/>
  <c r="H14" i="60" s="1"/>
  <c r="H13" i="60"/>
  <c r="F13" i="60"/>
  <c r="E12" i="60"/>
  <c r="E10" i="60" s="1"/>
  <c r="D12" i="60"/>
  <c r="D10" i="60" s="1"/>
  <c r="F11" i="60"/>
  <c r="M76" i="59"/>
  <c r="L76" i="59"/>
  <c r="J76" i="59"/>
  <c r="Q75" i="59"/>
  <c r="P75" i="59"/>
  <c r="Q74" i="59"/>
  <c r="P74" i="59"/>
  <c r="Q73" i="59"/>
  <c r="P73" i="59"/>
  <c r="Q72" i="59"/>
  <c r="P72" i="59"/>
  <c r="Q71" i="59"/>
  <c r="P71" i="59"/>
  <c r="Q70" i="59"/>
  <c r="P70" i="59"/>
  <c r="F69" i="59"/>
  <c r="K75" i="59"/>
  <c r="O75" i="59" s="1"/>
  <c r="F68" i="59"/>
  <c r="F67" i="59"/>
  <c r="F66" i="59"/>
  <c r="E65" i="59"/>
  <c r="D65" i="59"/>
  <c r="Q64" i="59"/>
  <c r="P64" i="59"/>
  <c r="Q63" i="59"/>
  <c r="P63" i="59"/>
  <c r="Q62" i="59"/>
  <c r="P62" i="59"/>
  <c r="Q61" i="59"/>
  <c r="P61" i="59"/>
  <c r="Q60" i="59"/>
  <c r="P60" i="59"/>
  <c r="F59" i="59"/>
  <c r="K64" i="59"/>
  <c r="O64" i="59" s="1"/>
  <c r="F58" i="59"/>
  <c r="F57" i="59"/>
  <c r="F56" i="59"/>
  <c r="E55" i="59"/>
  <c r="D55" i="59"/>
  <c r="Q54" i="59"/>
  <c r="P54" i="59"/>
  <c r="Q53" i="59"/>
  <c r="P53" i="59"/>
  <c r="Q52" i="59"/>
  <c r="P52" i="59"/>
  <c r="Q51" i="59"/>
  <c r="P51" i="59"/>
  <c r="Q50" i="59"/>
  <c r="P50" i="59"/>
  <c r="F49" i="59"/>
  <c r="K54" i="59"/>
  <c r="O54" i="59" s="1"/>
  <c r="F48" i="59"/>
  <c r="F47" i="59"/>
  <c r="E46" i="59"/>
  <c r="D46" i="59"/>
  <c r="Q45" i="59"/>
  <c r="P45" i="59"/>
  <c r="Q44" i="59"/>
  <c r="P44" i="59"/>
  <c r="Q43" i="59"/>
  <c r="P43" i="59"/>
  <c r="Q42" i="59"/>
  <c r="P42" i="59"/>
  <c r="K45" i="59"/>
  <c r="O45" i="59" s="1"/>
  <c r="F41" i="59"/>
  <c r="F40" i="59"/>
  <c r="F39" i="59"/>
  <c r="E38" i="59"/>
  <c r="D38" i="59"/>
  <c r="Q37" i="59"/>
  <c r="P37" i="59"/>
  <c r="Q36" i="59"/>
  <c r="P36" i="59"/>
  <c r="Q35" i="59"/>
  <c r="P35" i="59"/>
  <c r="Q34" i="59"/>
  <c r="P34" i="59"/>
  <c r="F33" i="59"/>
  <c r="K37" i="59"/>
  <c r="F32" i="59"/>
  <c r="F31" i="59"/>
  <c r="E30" i="59"/>
  <c r="D30" i="59"/>
  <c r="Q29" i="59"/>
  <c r="P29" i="59"/>
  <c r="Q28" i="59"/>
  <c r="P28" i="59"/>
  <c r="Q27" i="59"/>
  <c r="P27" i="59"/>
  <c r="F26" i="59"/>
  <c r="K29" i="59"/>
  <c r="O29" i="59" s="1"/>
  <c r="F25" i="59"/>
  <c r="F24" i="59"/>
  <c r="E23" i="59"/>
  <c r="D23" i="59"/>
  <c r="F21" i="59"/>
  <c r="F20" i="59"/>
  <c r="F19" i="59"/>
  <c r="E18" i="59"/>
  <c r="D18" i="59"/>
  <c r="F16" i="59"/>
  <c r="H16" i="59" s="1"/>
  <c r="F15" i="59"/>
  <c r="H15" i="59" s="1"/>
  <c r="F14" i="59"/>
  <c r="H14" i="59" s="1"/>
  <c r="F13" i="59"/>
  <c r="H13" i="59" s="1"/>
  <c r="E12" i="59"/>
  <c r="E10" i="59" s="1"/>
  <c r="D12" i="59"/>
  <c r="D10" i="59" s="1"/>
  <c r="F11" i="59"/>
  <c r="M76" i="58"/>
  <c r="L76" i="58"/>
  <c r="J76" i="58"/>
  <c r="Q75" i="58"/>
  <c r="P75" i="58"/>
  <c r="Q74" i="58"/>
  <c r="P74" i="58"/>
  <c r="Q73" i="58"/>
  <c r="P73" i="58"/>
  <c r="Q72" i="58"/>
  <c r="P72" i="58"/>
  <c r="Q71" i="58"/>
  <c r="P71" i="58"/>
  <c r="Q70" i="58"/>
  <c r="P70" i="58"/>
  <c r="F69" i="58"/>
  <c r="K75" i="58"/>
  <c r="O75" i="58" s="1"/>
  <c r="F68" i="58"/>
  <c r="F67" i="58"/>
  <c r="F66" i="58"/>
  <c r="E65" i="58"/>
  <c r="D65" i="58"/>
  <c r="Q64" i="58"/>
  <c r="P64" i="58"/>
  <c r="Q63" i="58"/>
  <c r="P63" i="58"/>
  <c r="Q62" i="58"/>
  <c r="P62" i="58"/>
  <c r="Q61" i="58"/>
  <c r="P61" i="58"/>
  <c r="Q60" i="58"/>
  <c r="P60" i="58"/>
  <c r="F59" i="58"/>
  <c r="K64" i="58"/>
  <c r="O64" i="58" s="1"/>
  <c r="F58" i="58"/>
  <c r="F57" i="58"/>
  <c r="F56" i="58"/>
  <c r="E55" i="58"/>
  <c r="D55" i="58"/>
  <c r="F55" i="58" s="1"/>
  <c r="Q54" i="58"/>
  <c r="P54" i="58"/>
  <c r="Q53" i="58"/>
  <c r="P53" i="58"/>
  <c r="R53" i="58" s="1"/>
  <c r="Q52" i="58"/>
  <c r="P52" i="58"/>
  <c r="Q51" i="58"/>
  <c r="P51" i="58"/>
  <c r="R51" i="58" s="1"/>
  <c r="Q50" i="58"/>
  <c r="P50" i="58"/>
  <c r="F49" i="58"/>
  <c r="K54" i="58"/>
  <c r="O54" i="58" s="1"/>
  <c r="F48" i="58"/>
  <c r="F47" i="58"/>
  <c r="E46" i="58"/>
  <c r="D46" i="58"/>
  <c r="F46" i="58" s="1"/>
  <c r="Q45" i="58"/>
  <c r="P45" i="58"/>
  <c r="Q44" i="58"/>
  <c r="P44" i="58"/>
  <c r="R44" i="58" s="1"/>
  <c r="Q43" i="58"/>
  <c r="P43" i="58"/>
  <c r="Q42" i="58"/>
  <c r="P42" i="58"/>
  <c r="R42" i="58" s="1"/>
  <c r="K45" i="58"/>
  <c r="O45" i="58" s="1"/>
  <c r="F41" i="58"/>
  <c r="F40" i="58"/>
  <c r="F39" i="58"/>
  <c r="E38" i="58"/>
  <c r="D38" i="58"/>
  <c r="Q37" i="58"/>
  <c r="P37" i="58"/>
  <c r="Q36" i="58"/>
  <c r="P36" i="58"/>
  <c r="Q35" i="58"/>
  <c r="P35" i="58"/>
  <c r="R35" i="58" s="1"/>
  <c r="Q34" i="58"/>
  <c r="P34" i="58"/>
  <c r="F33" i="58"/>
  <c r="K37" i="58"/>
  <c r="F32" i="58"/>
  <c r="F31" i="58"/>
  <c r="E30" i="58"/>
  <c r="D30" i="58"/>
  <c r="F30" i="58" s="1"/>
  <c r="Q29" i="58"/>
  <c r="P29" i="58"/>
  <c r="Q28" i="58"/>
  <c r="P28" i="58"/>
  <c r="R28" i="58" s="1"/>
  <c r="Q27" i="58"/>
  <c r="P27" i="58"/>
  <c r="F26" i="58"/>
  <c r="K29" i="58"/>
  <c r="O29" i="58" s="1"/>
  <c r="F25" i="58"/>
  <c r="F24" i="58"/>
  <c r="E23" i="58"/>
  <c r="D23" i="58"/>
  <c r="F23" i="58" s="1"/>
  <c r="F21" i="58"/>
  <c r="F20" i="58"/>
  <c r="F19" i="58"/>
  <c r="E18" i="58"/>
  <c r="D18" i="58"/>
  <c r="F16" i="58"/>
  <c r="H16" i="58" s="1"/>
  <c r="F15" i="58"/>
  <c r="H15" i="58" s="1"/>
  <c r="F14" i="58"/>
  <c r="H14" i="58" s="1"/>
  <c r="F13" i="58"/>
  <c r="H13" i="58" s="1"/>
  <c r="E12" i="58"/>
  <c r="E10" i="58" s="1"/>
  <c r="D12" i="58"/>
  <c r="F11" i="58"/>
  <c r="M76" i="57"/>
  <c r="L76" i="57"/>
  <c r="J76" i="57"/>
  <c r="Q75" i="57"/>
  <c r="P75" i="57"/>
  <c r="Q74" i="57"/>
  <c r="P74" i="57"/>
  <c r="Q73" i="57"/>
  <c r="P73" i="57"/>
  <c r="Q72" i="57"/>
  <c r="P72" i="57"/>
  <c r="Q71" i="57"/>
  <c r="P71" i="57"/>
  <c r="Q70" i="57"/>
  <c r="P70" i="57"/>
  <c r="F69" i="57"/>
  <c r="K75" i="57"/>
  <c r="O75" i="57" s="1"/>
  <c r="F68" i="57"/>
  <c r="F67" i="57"/>
  <c r="F66" i="57"/>
  <c r="E65" i="57"/>
  <c r="D65" i="57"/>
  <c r="Q64" i="57"/>
  <c r="P64" i="57"/>
  <c r="K64" i="57"/>
  <c r="O64" i="57" s="1"/>
  <c r="Q63" i="57"/>
  <c r="P63" i="57"/>
  <c r="Q62" i="57"/>
  <c r="P62" i="57"/>
  <c r="Q61" i="57"/>
  <c r="P61" i="57"/>
  <c r="Q60" i="57"/>
  <c r="P60" i="57"/>
  <c r="F59" i="57"/>
  <c r="F58" i="57"/>
  <c r="F57" i="57"/>
  <c r="F56" i="57"/>
  <c r="E55" i="57"/>
  <c r="D55" i="57"/>
  <c r="Q54" i="57"/>
  <c r="P54" i="57"/>
  <c r="Q53" i="57"/>
  <c r="P53" i="57"/>
  <c r="Q52" i="57"/>
  <c r="P52" i="57"/>
  <c r="Q51" i="57"/>
  <c r="P51" i="57"/>
  <c r="Q50" i="57"/>
  <c r="P50" i="57"/>
  <c r="F49" i="57"/>
  <c r="K54" i="57"/>
  <c r="O54" i="57" s="1"/>
  <c r="F48" i="57"/>
  <c r="F47" i="57"/>
  <c r="E46" i="57"/>
  <c r="D46" i="57"/>
  <c r="Q45" i="57"/>
  <c r="P45" i="57"/>
  <c r="Q44" i="57"/>
  <c r="P44" i="57"/>
  <c r="Q43" i="57"/>
  <c r="P43" i="57"/>
  <c r="Q42" i="57"/>
  <c r="P42" i="57"/>
  <c r="K45" i="57"/>
  <c r="O45" i="57" s="1"/>
  <c r="F41" i="57"/>
  <c r="F40" i="57"/>
  <c r="F39" i="57"/>
  <c r="E38" i="57"/>
  <c r="D38" i="57"/>
  <c r="Q37" i="57"/>
  <c r="P37" i="57"/>
  <c r="Q36" i="57"/>
  <c r="P36" i="57"/>
  <c r="Q35" i="57"/>
  <c r="P35" i="57"/>
  <c r="Q34" i="57"/>
  <c r="P34" i="57"/>
  <c r="F33" i="57"/>
  <c r="K37" i="57"/>
  <c r="F32" i="57"/>
  <c r="F31" i="57"/>
  <c r="E30" i="57"/>
  <c r="D30" i="57"/>
  <c r="Q29" i="57"/>
  <c r="P29" i="57"/>
  <c r="Q28" i="57"/>
  <c r="P28" i="57"/>
  <c r="Q27" i="57"/>
  <c r="P27" i="57"/>
  <c r="F26" i="57"/>
  <c r="K29" i="57"/>
  <c r="O29" i="57" s="1"/>
  <c r="F25" i="57"/>
  <c r="F24" i="57"/>
  <c r="E23" i="57"/>
  <c r="D23" i="57"/>
  <c r="F21" i="57"/>
  <c r="F20" i="57"/>
  <c r="F19" i="57"/>
  <c r="E18" i="57"/>
  <c r="D18" i="57"/>
  <c r="F16" i="57"/>
  <c r="H16" i="57" s="1"/>
  <c r="F15" i="57"/>
  <c r="H15" i="57" s="1"/>
  <c r="F14" i="57"/>
  <c r="H14" i="57" s="1"/>
  <c r="F13" i="57"/>
  <c r="H13" i="57" s="1"/>
  <c r="E12" i="57"/>
  <c r="E10" i="57" s="1"/>
  <c r="D12" i="57"/>
  <c r="D10" i="57" s="1"/>
  <c r="F11" i="57"/>
  <c r="M76" i="56"/>
  <c r="L76" i="56"/>
  <c r="J76" i="56"/>
  <c r="Q75" i="56"/>
  <c r="P75" i="56"/>
  <c r="Q74" i="56"/>
  <c r="P74" i="56"/>
  <c r="Q73" i="56"/>
  <c r="P73" i="56"/>
  <c r="Q72" i="56"/>
  <c r="P72" i="56"/>
  <c r="Q71" i="56"/>
  <c r="P71" i="56"/>
  <c r="Q70" i="56"/>
  <c r="P70" i="56"/>
  <c r="F69" i="56"/>
  <c r="K75" i="56"/>
  <c r="O75" i="56" s="1"/>
  <c r="F68" i="56"/>
  <c r="F67" i="56"/>
  <c r="F66" i="56"/>
  <c r="E65" i="56"/>
  <c r="D65" i="56"/>
  <c r="Q64" i="56"/>
  <c r="P64" i="56"/>
  <c r="Q63" i="56"/>
  <c r="P63" i="56"/>
  <c r="Q62" i="56"/>
  <c r="P62" i="56"/>
  <c r="Q61" i="56"/>
  <c r="P61" i="56"/>
  <c r="Q60" i="56"/>
  <c r="P60" i="56"/>
  <c r="F59" i="56"/>
  <c r="K64" i="56"/>
  <c r="O64" i="56" s="1"/>
  <c r="F58" i="56"/>
  <c r="F57" i="56"/>
  <c r="F56" i="56"/>
  <c r="E55" i="56"/>
  <c r="D55" i="56"/>
  <c r="Q54" i="56"/>
  <c r="P54" i="56"/>
  <c r="Q53" i="56"/>
  <c r="P53" i="56"/>
  <c r="Q52" i="56"/>
  <c r="P52" i="56"/>
  <c r="Q51" i="56"/>
  <c r="P51" i="56"/>
  <c r="Q50" i="56"/>
  <c r="P50" i="56"/>
  <c r="F49" i="56"/>
  <c r="K54" i="56"/>
  <c r="O54" i="56" s="1"/>
  <c r="F48" i="56"/>
  <c r="F47" i="56"/>
  <c r="E46" i="56"/>
  <c r="D46" i="56"/>
  <c r="Q45" i="56"/>
  <c r="P45" i="56"/>
  <c r="Q44" i="56"/>
  <c r="P44" i="56"/>
  <c r="Q43" i="56"/>
  <c r="P43" i="56"/>
  <c r="Q42" i="56"/>
  <c r="P42" i="56"/>
  <c r="K45" i="56"/>
  <c r="O45" i="56" s="1"/>
  <c r="F41" i="56"/>
  <c r="F40" i="56"/>
  <c r="F39" i="56"/>
  <c r="E38" i="56"/>
  <c r="D38" i="56"/>
  <c r="Q37" i="56"/>
  <c r="P37" i="56"/>
  <c r="Q36" i="56"/>
  <c r="P36" i="56"/>
  <c r="Q35" i="56"/>
  <c r="P35" i="56"/>
  <c r="Q34" i="56"/>
  <c r="P34" i="56"/>
  <c r="F33" i="56"/>
  <c r="K37" i="56"/>
  <c r="F32" i="56"/>
  <c r="F31" i="56"/>
  <c r="E30" i="56"/>
  <c r="D30" i="56"/>
  <c r="Q29" i="56"/>
  <c r="P29" i="56"/>
  <c r="Q28" i="56"/>
  <c r="P28" i="56"/>
  <c r="Q27" i="56"/>
  <c r="P27" i="56"/>
  <c r="F26" i="56"/>
  <c r="K29" i="56"/>
  <c r="O29" i="56" s="1"/>
  <c r="F25" i="56"/>
  <c r="F24" i="56"/>
  <c r="E23" i="56"/>
  <c r="D23" i="56"/>
  <c r="F21" i="56"/>
  <c r="F20" i="56"/>
  <c r="F19" i="56"/>
  <c r="E18" i="56"/>
  <c r="D18" i="56"/>
  <c r="F16" i="56"/>
  <c r="H16" i="56" s="1"/>
  <c r="F15" i="56"/>
  <c r="H15" i="56" s="1"/>
  <c r="F14" i="56"/>
  <c r="H14" i="56" s="1"/>
  <c r="F13" i="56"/>
  <c r="H13" i="56" s="1"/>
  <c r="E12" i="56"/>
  <c r="E10" i="56" s="1"/>
  <c r="D12" i="56"/>
  <c r="D10" i="56" s="1"/>
  <c r="F11" i="56"/>
  <c r="M76" i="55"/>
  <c r="L76" i="55"/>
  <c r="J76" i="55"/>
  <c r="Q75" i="55"/>
  <c r="P75" i="55"/>
  <c r="Q74" i="55"/>
  <c r="P74" i="55"/>
  <c r="Q73" i="55"/>
  <c r="P73" i="55"/>
  <c r="Q72" i="55"/>
  <c r="P72" i="55"/>
  <c r="Q71" i="55"/>
  <c r="P71" i="55"/>
  <c r="Q70" i="55"/>
  <c r="P70" i="55"/>
  <c r="F69" i="55"/>
  <c r="K75" i="55"/>
  <c r="O75" i="55" s="1"/>
  <c r="F68" i="55"/>
  <c r="F67" i="55"/>
  <c r="F66" i="55"/>
  <c r="E65" i="55"/>
  <c r="D65" i="55"/>
  <c r="Q64" i="55"/>
  <c r="P64" i="55"/>
  <c r="Q63" i="55"/>
  <c r="P63" i="55"/>
  <c r="Q62" i="55"/>
  <c r="P62" i="55"/>
  <c r="R62" i="55" s="1"/>
  <c r="Q61" i="55"/>
  <c r="P61" i="55"/>
  <c r="Q60" i="55"/>
  <c r="P60" i="55"/>
  <c r="R60" i="55" s="1"/>
  <c r="F59" i="55"/>
  <c r="K64" i="55"/>
  <c r="O64" i="55" s="1"/>
  <c r="F58" i="55"/>
  <c r="F57" i="55"/>
  <c r="F56" i="55"/>
  <c r="E55" i="55"/>
  <c r="D55" i="55"/>
  <c r="Q54" i="55"/>
  <c r="P54" i="55"/>
  <c r="Q53" i="55"/>
  <c r="P53" i="55"/>
  <c r="Q52" i="55"/>
  <c r="P52" i="55"/>
  <c r="Q51" i="55"/>
  <c r="P51" i="55"/>
  <c r="Q50" i="55"/>
  <c r="P50" i="55"/>
  <c r="F49" i="55"/>
  <c r="K54" i="55"/>
  <c r="O54" i="55" s="1"/>
  <c r="F48" i="55"/>
  <c r="F47" i="55"/>
  <c r="E46" i="55"/>
  <c r="D46" i="55"/>
  <c r="Q45" i="55"/>
  <c r="P45" i="55"/>
  <c r="Q44" i="55"/>
  <c r="P44" i="55"/>
  <c r="Q43" i="55"/>
  <c r="P43" i="55"/>
  <c r="Q42" i="55"/>
  <c r="P42" i="55"/>
  <c r="K45" i="55"/>
  <c r="O45" i="55" s="1"/>
  <c r="R45" i="55" s="1"/>
  <c r="F41" i="55"/>
  <c r="F40" i="55"/>
  <c r="F39" i="55"/>
  <c r="E38" i="55"/>
  <c r="D38" i="55"/>
  <c r="Q37" i="55"/>
  <c r="P37" i="55"/>
  <c r="Q36" i="55"/>
  <c r="P36" i="55"/>
  <c r="Q35" i="55"/>
  <c r="P35" i="55"/>
  <c r="Q34" i="55"/>
  <c r="P34" i="55"/>
  <c r="F33" i="55"/>
  <c r="K37" i="55"/>
  <c r="F32" i="55"/>
  <c r="F31" i="55"/>
  <c r="E30" i="55"/>
  <c r="D30" i="55"/>
  <c r="Q29" i="55"/>
  <c r="P29" i="55"/>
  <c r="Q28" i="55"/>
  <c r="P28" i="55"/>
  <c r="Q27" i="55"/>
  <c r="P27" i="55"/>
  <c r="F26" i="55"/>
  <c r="K29" i="55"/>
  <c r="O29" i="55" s="1"/>
  <c r="F25" i="55"/>
  <c r="F24" i="55"/>
  <c r="E23" i="55"/>
  <c r="D23" i="55"/>
  <c r="F21" i="55"/>
  <c r="F20" i="55"/>
  <c r="F19" i="55"/>
  <c r="E18" i="55"/>
  <c r="D18" i="55"/>
  <c r="F16" i="55"/>
  <c r="H16" i="55" s="1"/>
  <c r="F15" i="55"/>
  <c r="H15" i="55" s="1"/>
  <c r="F14" i="55"/>
  <c r="H14" i="55" s="1"/>
  <c r="F13" i="55"/>
  <c r="H13" i="55" s="1"/>
  <c r="E12" i="55"/>
  <c r="D12" i="55"/>
  <c r="F11" i="55"/>
  <c r="E10" i="55"/>
  <c r="M76" i="54"/>
  <c r="L76" i="54"/>
  <c r="J76" i="54"/>
  <c r="Q75" i="54"/>
  <c r="P75" i="54"/>
  <c r="Q74" i="54"/>
  <c r="P74" i="54"/>
  <c r="Q73" i="54"/>
  <c r="P73" i="54"/>
  <c r="Q72" i="54"/>
  <c r="P72" i="54"/>
  <c r="Q71" i="54"/>
  <c r="P71" i="54"/>
  <c r="Q70" i="54"/>
  <c r="P70" i="54"/>
  <c r="F69" i="54"/>
  <c r="K75" i="54"/>
  <c r="O75" i="54" s="1"/>
  <c r="F68" i="54"/>
  <c r="F67" i="54"/>
  <c r="F66" i="54"/>
  <c r="E65" i="54"/>
  <c r="D65" i="54"/>
  <c r="Q64" i="54"/>
  <c r="P64" i="54"/>
  <c r="Q63" i="54"/>
  <c r="P63" i="54"/>
  <c r="Q62" i="54"/>
  <c r="P62" i="54"/>
  <c r="Q61" i="54"/>
  <c r="P61" i="54"/>
  <c r="Q60" i="54"/>
  <c r="P60" i="54"/>
  <c r="F59" i="54"/>
  <c r="K64" i="54"/>
  <c r="O64" i="54" s="1"/>
  <c r="F58" i="54"/>
  <c r="F57" i="54"/>
  <c r="F56" i="54"/>
  <c r="E55" i="54"/>
  <c r="D55" i="54"/>
  <c r="Q54" i="54"/>
  <c r="P54" i="54"/>
  <c r="Q53" i="54"/>
  <c r="P53" i="54"/>
  <c r="Q52" i="54"/>
  <c r="P52" i="54"/>
  <c r="Q51" i="54"/>
  <c r="P51" i="54"/>
  <c r="Q50" i="54"/>
  <c r="P50" i="54"/>
  <c r="F49" i="54"/>
  <c r="K54" i="54"/>
  <c r="O54" i="54" s="1"/>
  <c r="F48" i="54"/>
  <c r="F47" i="54"/>
  <c r="E46" i="54"/>
  <c r="D46" i="54"/>
  <c r="Q45" i="54"/>
  <c r="P45" i="54"/>
  <c r="Q44" i="54"/>
  <c r="P44" i="54"/>
  <c r="Q43" i="54"/>
  <c r="P43" i="54"/>
  <c r="Q42" i="54"/>
  <c r="P42" i="54"/>
  <c r="K45" i="54"/>
  <c r="O45" i="54" s="1"/>
  <c r="F41" i="54"/>
  <c r="F40" i="54"/>
  <c r="F39" i="54"/>
  <c r="E38" i="54"/>
  <c r="D38" i="54"/>
  <c r="Q37" i="54"/>
  <c r="P37" i="54"/>
  <c r="Q36" i="54"/>
  <c r="P36" i="54"/>
  <c r="Q35" i="54"/>
  <c r="P35" i="54"/>
  <c r="Q34" i="54"/>
  <c r="P34" i="54"/>
  <c r="F33" i="54"/>
  <c r="K37" i="54"/>
  <c r="F32" i="54"/>
  <c r="F31" i="54"/>
  <c r="E30" i="54"/>
  <c r="D30" i="54"/>
  <c r="Q29" i="54"/>
  <c r="P29" i="54"/>
  <c r="Q28" i="54"/>
  <c r="P28" i="54"/>
  <c r="Q27" i="54"/>
  <c r="P27" i="54"/>
  <c r="F26" i="54"/>
  <c r="K29" i="54"/>
  <c r="O29" i="54" s="1"/>
  <c r="F25" i="54"/>
  <c r="F24" i="54"/>
  <c r="E23" i="54"/>
  <c r="D23" i="54"/>
  <c r="F21" i="54"/>
  <c r="F20" i="54"/>
  <c r="F19" i="54"/>
  <c r="E18" i="54"/>
  <c r="D18" i="54"/>
  <c r="F16" i="54"/>
  <c r="H16" i="54" s="1"/>
  <c r="F15" i="54"/>
  <c r="H15" i="54" s="1"/>
  <c r="F14" i="54"/>
  <c r="H14" i="54" s="1"/>
  <c r="F13" i="54"/>
  <c r="H13" i="54" s="1"/>
  <c r="E12" i="54"/>
  <c r="D12" i="54"/>
  <c r="F11" i="54"/>
  <c r="E10" i="54"/>
  <c r="J76" i="32"/>
  <c r="L76" i="32"/>
  <c r="M76" i="32"/>
  <c r="P71" i="32"/>
  <c r="R71" i="32" s="1"/>
  <c r="Q71" i="32"/>
  <c r="P72" i="32"/>
  <c r="Q72" i="32"/>
  <c r="P73" i="32"/>
  <c r="R73" i="32" s="1"/>
  <c r="Q73" i="32"/>
  <c r="P74" i="32"/>
  <c r="Q74" i="32"/>
  <c r="P75" i="32"/>
  <c r="Q75" i="32"/>
  <c r="K75" i="32"/>
  <c r="O75" i="32" s="1"/>
  <c r="F66" i="32"/>
  <c r="F67" i="32"/>
  <c r="F56" i="32"/>
  <c r="F57" i="32"/>
  <c r="E65" i="32"/>
  <c r="D65" i="32"/>
  <c r="F69" i="32"/>
  <c r="F68" i="32"/>
  <c r="P61" i="32"/>
  <c r="Q61" i="32"/>
  <c r="P62" i="32"/>
  <c r="Q62" i="32"/>
  <c r="R62" i="32" s="1"/>
  <c r="P63" i="32"/>
  <c r="Q63" i="32"/>
  <c r="P64" i="32"/>
  <c r="Q64" i="32"/>
  <c r="Q60" i="32"/>
  <c r="P60" i="32"/>
  <c r="K64" i="32"/>
  <c r="O64" i="32" s="1"/>
  <c r="E55" i="32"/>
  <c r="D55" i="32"/>
  <c r="F59" i="32"/>
  <c r="F58" i="32"/>
  <c r="Q54" i="32"/>
  <c r="P51" i="32"/>
  <c r="Q51" i="32"/>
  <c r="P52" i="32"/>
  <c r="Q52" i="32"/>
  <c r="P53" i="32"/>
  <c r="Q53" i="32"/>
  <c r="P54" i="32"/>
  <c r="Q50" i="32"/>
  <c r="P50" i="32"/>
  <c r="K54" i="32"/>
  <c r="O54" i="32" s="1"/>
  <c r="E46" i="32"/>
  <c r="D46" i="32"/>
  <c r="F49" i="32"/>
  <c r="F48" i="32"/>
  <c r="F47" i="32"/>
  <c r="P43" i="32"/>
  <c r="Q43" i="32"/>
  <c r="P44" i="32"/>
  <c r="R44" i="32" s="1"/>
  <c r="Q44" i="32"/>
  <c r="P45" i="32"/>
  <c r="Q45" i="32"/>
  <c r="Q42" i="32"/>
  <c r="P42" i="32"/>
  <c r="K45" i="32"/>
  <c r="O45" i="32" s="1"/>
  <c r="F41" i="32"/>
  <c r="F40" i="32"/>
  <c r="F39" i="32"/>
  <c r="E38" i="32"/>
  <c r="D38" i="32"/>
  <c r="P35" i="32"/>
  <c r="R35" i="32" s="1"/>
  <c r="Q35" i="32"/>
  <c r="P36" i="32"/>
  <c r="Q36" i="32"/>
  <c r="P37" i="32"/>
  <c r="Q37" i="32"/>
  <c r="Q34" i="32"/>
  <c r="P34" i="32"/>
  <c r="P29" i="32"/>
  <c r="Q29" i="32"/>
  <c r="K37" i="32"/>
  <c r="O37" i="32" s="1"/>
  <c r="D30" i="32"/>
  <c r="E30" i="32"/>
  <c r="F33" i="32"/>
  <c r="F32" i="32"/>
  <c r="F31" i="32"/>
  <c r="P28" i="32"/>
  <c r="Q28" i="32"/>
  <c r="Q27" i="32"/>
  <c r="P27" i="32"/>
  <c r="F24" i="32"/>
  <c r="F19" i="32"/>
  <c r="F20" i="32"/>
  <c r="D18" i="32"/>
  <c r="F21" i="32"/>
  <c r="E18" i="32"/>
  <c r="C71" i="64"/>
  <c r="D71" i="64"/>
  <c r="C72" i="64"/>
  <c r="D72" i="64"/>
  <c r="C73" i="64"/>
  <c r="D73" i="64"/>
  <c r="D70" i="64"/>
  <c r="C70" i="64"/>
  <c r="C65" i="64"/>
  <c r="D65" i="64"/>
  <c r="C66" i="64"/>
  <c r="D66" i="64"/>
  <c r="C67" i="64"/>
  <c r="D67" i="64"/>
  <c r="D64" i="64"/>
  <c r="C64" i="64"/>
  <c r="C59" i="64"/>
  <c r="D59" i="64"/>
  <c r="C60" i="64"/>
  <c r="D60" i="64"/>
  <c r="C61" i="64"/>
  <c r="D61" i="64"/>
  <c r="D58" i="64"/>
  <c r="C58" i="64"/>
  <c r="C53" i="64"/>
  <c r="D53" i="64"/>
  <c r="C54" i="64"/>
  <c r="H56" i="64" s="1"/>
  <c r="D54" i="64"/>
  <c r="C55" i="64"/>
  <c r="D55" i="64"/>
  <c r="E55" i="64" s="1"/>
  <c r="D52" i="64"/>
  <c r="C52" i="64"/>
  <c r="C47" i="64"/>
  <c r="D47" i="64"/>
  <c r="C48" i="64"/>
  <c r="C45" i="64" s="1"/>
  <c r="D48" i="64"/>
  <c r="C49" i="64"/>
  <c r="D49" i="64"/>
  <c r="D46" i="64"/>
  <c r="C46" i="64"/>
  <c r="C41" i="64"/>
  <c r="D41" i="64"/>
  <c r="C42" i="64"/>
  <c r="E42" i="64" s="1"/>
  <c r="D42" i="64"/>
  <c r="C43" i="64"/>
  <c r="D43" i="64"/>
  <c r="D40" i="64"/>
  <c r="E40" i="64" s="1"/>
  <c r="C40" i="64"/>
  <c r="C35" i="64"/>
  <c r="D35" i="64"/>
  <c r="C36" i="64"/>
  <c r="D36" i="64"/>
  <c r="C37" i="64"/>
  <c r="D37" i="64"/>
  <c r="E37" i="64" s="1"/>
  <c r="D34" i="64"/>
  <c r="C34" i="64"/>
  <c r="C29" i="64"/>
  <c r="D29" i="64"/>
  <c r="C30" i="64"/>
  <c r="D30" i="64"/>
  <c r="C31" i="64"/>
  <c r="D31" i="64"/>
  <c r="D28" i="64"/>
  <c r="C28" i="64"/>
  <c r="C23" i="64"/>
  <c r="D23" i="64"/>
  <c r="C24" i="64"/>
  <c r="D24" i="64"/>
  <c r="C25" i="64"/>
  <c r="D25" i="64"/>
  <c r="D22" i="64"/>
  <c r="C22" i="64"/>
  <c r="C17" i="64"/>
  <c r="D17" i="64"/>
  <c r="C18" i="64"/>
  <c r="E18" i="64" s="1"/>
  <c r="D18" i="64"/>
  <c r="C19" i="64"/>
  <c r="D19" i="64"/>
  <c r="D16" i="64"/>
  <c r="C16" i="64"/>
  <c r="N74" i="64"/>
  <c r="M74" i="64"/>
  <c r="L74" i="64"/>
  <c r="K74" i="64"/>
  <c r="G74" i="64"/>
  <c r="N68" i="64"/>
  <c r="M68" i="64"/>
  <c r="L68" i="64"/>
  <c r="K68" i="64"/>
  <c r="G68" i="64"/>
  <c r="N62" i="64"/>
  <c r="M62" i="64"/>
  <c r="L62" i="64"/>
  <c r="K62" i="64"/>
  <c r="G62" i="64"/>
  <c r="N56" i="64"/>
  <c r="M56" i="64"/>
  <c r="L56" i="64"/>
  <c r="K56" i="64"/>
  <c r="G56" i="64"/>
  <c r="N50" i="64"/>
  <c r="M50" i="64"/>
  <c r="L50" i="64"/>
  <c r="K50" i="64"/>
  <c r="G50" i="64"/>
  <c r="N44" i="64"/>
  <c r="M44" i="64"/>
  <c r="L44" i="64"/>
  <c r="K44" i="64"/>
  <c r="G44" i="64"/>
  <c r="N38" i="64"/>
  <c r="M38" i="64"/>
  <c r="L38" i="64"/>
  <c r="K38" i="64"/>
  <c r="G38" i="64"/>
  <c r="N32" i="64"/>
  <c r="M32" i="64"/>
  <c r="L32" i="64"/>
  <c r="K32" i="64"/>
  <c r="G32" i="64"/>
  <c r="N26" i="64"/>
  <c r="M26" i="64"/>
  <c r="L26" i="64"/>
  <c r="K26" i="64"/>
  <c r="G26" i="64"/>
  <c r="N20" i="64"/>
  <c r="M20" i="64"/>
  <c r="L20" i="64"/>
  <c r="K20" i="64"/>
  <c r="G20" i="64"/>
  <c r="N14" i="64"/>
  <c r="M14" i="64"/>
  <c r="L14" i="64"/>
  <c r="K14" i="64"/>
  <c r="G14" i="64"/>
  <c r="P73" i="64"/>
  <c r="P72" i="64"/>
  <c r="P71" i="64"/>
  <c r="P70" i="64"/>
  <c r="P67" i="64"/>
  <c r="P66" i="64"/>
  <c r="P65" i="64"/>
  <c r="P64" i="64"/>
  <c r="P61" i="64"/>
  <c r="P60" i="64"/>
  <c r="P59" i="64"/>
  <c r="P58" i="64"/>
  <c r="P55" i="64"/>
  <c r="P54" i="64"/>
  <c r="P53" i="64"/>
  <c r="P52" i="64"/>
  <c r="P49" i="64"/>
  <c r="P48" i="64"/>
  <c r="P47" i="64"/>
  <c r="P46" i="64"/>
  <c r="P43" i="64"/>
  <c r="P42" i="64"/>
  <c r="P41" i="64"/>
  <c r="P40" i="64"/>
  <c r="P37" i="64"/>
  <c r="P36" i="64"/>
  <c r="P35" i="64"/>
  <c r="P34" i="64"/>
  <c r="P31" i="64"/>
  <c r="P30" i="64"/>
  <c r="P29" i="64"/>
  <c r="P28" i="64"/>
  <c r="P25" i="64"/>
  <c r="P24" i="64"/>
  <c r="P23" i="64"/>
  <c r="P22" i="64"/>
  <c r="P19" i="64"/>
  <c r="P18" i="64"/>
  <c r="P17" i="64"/>
  <c r="P16" i="64"/>
  <c r="P13" i="64"/>
  <c r="P11" i="64"/>
  <c r="P12" i="64"/>
  <c r="P9" i="64" s="1"/>
  <c r="P10" i="64"/>
  <c r="D11" i="64"/>
  <c r="D12" i="64"/>
  <c r="D13" i="64"/>
  <c r="D10" i="64"/>
  <c r="C13" i="64"/>
  <c r="C11" i="64"/>
  <c r="C12" i="64"/>
  <c r="C10" i="64"/>
  <c r="N69" i="64"/>
  <c r="M69" i="64"/>
  <c r="L69" i="64"/>
  <c r="K69" i="64"/>
  <c r="J69" i="64"/>
  <c r="I69" i="64"/>
  <c r="H69" i="64"/>
  <c r="G69" i="64"/>
  <c r="F69" i="64"/>
  <c r="E67" i="64"/>
  <c r="N63" i="64"/>
  <c r="M63" i="64"/>
  <c r="L63" i="64"/>
  <c r="K63" i="64"/>
  <c r="J63" i="64"/>
  <c r="I63" i="64"/>
  <c r="H63" i="64"/>
  <c r="G63" i="64"/>
  <c r="F63" i="64"/>
  <c r="N57" i="64"/>
  <c r="M57" i="64"/>
  <c r="L57" i="64"/>
  <c r="K57" i="64"/>
  <c r="J57" i="64"/>
  <c r="I57" i="64"/>
  <c r="H57" i="64"/>
  <c r="G57" i="64"/>
  <c r="F57" i="64"/>
  <c r="N51" i="64"/>
  <c r="M51" i="64"/>
  <c r="L51" i="64"/>
  <c r="K51" i="64"/>
  <c r="J51" i="64"/>
  <c r="I51" i="64"/>
  <c r="H51" i="64"/>
  <c r="G51" i="64"/>
  <c r="F51" i="64"/>
  <c r="N45" i="64"/>
  <c r="M45" i="64"/>
  <c r="L45" i="64"/>
  <c r="K45" i="64"/>
  <c r="J45" i="64"/>
  <c r="I45" i="64"/>
  <c r="H45" i="64"/>
  <c r="G45" i="64"/>
  <c r="F45" i="64"/>
  <c r="N39" i="64"/>
  <c r="M39" i="64"/>
  <c r="L39" i="64"/>
  <c r="K39" i="64"/>
  <c r="J39" i="64"/>
  <c r="I39" i="64"/>
  <c r="H39" i="64"/>
  <c r="G39" i="64"/>
  <c r="F39" i="64"/>
  <c r="N33" i="64"/>
  <c r="M33" i="64"/>
  <c r="L33" i="64"/>
  <c r="K33" i="64"/>
  <c r="J33" i="64"/>
  <c r="I33" i="64"/>
  <c r="H33" i="64"/>
  <c r="G33" i="64"/>
  <c r="F33" i="64"/>
  <c r="N27" i="64"/>
  <c r="M27" i="64"/>
  <c r="L27" i="64"/>
  <c r="K27" i="64"/>
  <c r="J27" i="64"/>
  <c r="I27" i="64"/>
  <c r="H27" i="64"/>
  <c r="G27" i="64"/>
  <c r="F27" i="64"/>
  <c r="N21" i="64"/>
  <c r="M21" i="64"/>
  <c r="L21" i="64"/>
  <c r="K21" i="64"/>
  <c r="J21" i="64"/>
  <c r="I21" i="64"/>
  <c r="H21" i="64"/>
  <c r="G21" i="64"/>
  <c r="F21" i="64"/>
  <c r="N15" i="64"/>
  <c r="M15" i="64"/>
  <c r="L15" i="64"/>
  <c r="K15" i="64"/>
  <c r="J15" i="64"/>
  <c r="I15" i="64"/>
  <c r="H15" i="64"/>
  <c r="G15" i="64"/>
  <c r="F15" i="64"/>
  <c r="E10" i="64"/>
  <c r="F9" i="64"/>
  <c r="E23" i="32"/>
  <c r="F25" i="32"/>
  <c r="D23" i="32"/>
  <c r="F13" i="32"/>
  <c r="F14" i="32"/>
  <c r="E12" i="32"/>
  <c r="E10" i="32" s="1"/>
  <c r="D12" i="32"/>
  <c r="E49" i="64" l="1"/>
  <c r="H50" i="64"/>
  <c r="E61" i="64"/>
  <c r="H68" i="64"/>
  <c r="E73" i="64"/>
  <c r="R45" i="32"/>
  <c r="R43" i="32"/>
  <c r="R74" i="32"/>
  <c r="R72" i="32"/>
  <c r="R61" i="55"/>
  <c r="R70" i="58"/>
  <c r="R72" i="58"/>
  <c r="R74" i="58"/>
  <c r="F65" i="60"/>
  <c r="Q76" i="61"/>
  <c r="H32" i="64"/>
  <c r="R27" i="57"/>
  <c r="R34" i="57"/>
  <c r="R36" i="57"/>
  <c r="F38" i="57"/>
  <c r="R43" i="57"/>
  <c r="R50" i="57"/>
  <c r="R52" i="57"/>
  <c r="R60" i="57"/>
  <c r="R62" i="57"/>
  <c r="R64" i="57"/>
  <c r="R75" i="57"/>
  <c r="K13" i="43" s="1"/>
  <c r="R71" i="57"/>
  <c r="R73" i="57"/>
  <c r="F23" i="61"/>
  <c r="R28" i="61"/>
  <c r="F30" i="61"/>
  <c r="R35" i="61"/>
  <c r="R42" i="61"/>
  <c r="R44" i="61"/>
  <c r="F46" i="61"/>
  <c r="R51" i="61"/>
  <c r="R53" i="61"/>
  <c r="F55" i="61"/>
  <c r="R70" i="61"/>
  <c r="R64" i="63"/>
  <c r="E13" i="64"/>
  <c r="M77" i="64"/>
  <c r="R60" i="32"/>
  <c r="R63" i="32"/>
  <c r="R29" i="58"/>
  <c r="R54" i="58"/>
  <c r="E25" i="64"/>
  <c r="E23" i="64"/>
  <c r="E31" i="64"/>
  <c r="E29" i="64"/>
  <c r="D39" i="64"/>
  <c r="E47" i="64"/>
  <c r="D51" i="64"/>
  <c r="I62" i="64"/>
  <c r="D63" i="64"/>
  <c r="I74" i="64"/>
  <c r="F30" i="32"/>
  <c r="F23" i="54"/>
  <c r="R28" i="54"/>
  <c r="F30" i="54"/>
  <c r="R35" i="54"/>
  <c r="R42" i="54"/>
  <c r="F23" i="56"/>
  <c r="R28" i="56"/>
  <c r="F30" i="56"/>
  <c r="R35" i="56"/>
  <c r="R42" i="56"/>
  <c r="R44" i="56"/>
  <c r="F46" i="56"/>
  <c r="R51" i="56"/>
  <c r="R53" i="56"/>
  <c r="F12" i="58"/>
  <c r="R27" i="59"/>
  <c r="R34" i="59"/>
  <c r="R36" i="59"/>
  <c r="F38" i="59"/>
  <c r="R43" i="59"/>
  <c r="R50" i="59"/>
  <c r="R52" i="59"/>
  <c r="R75" i="59"/>
  <c r="K15" i="43" s="1"/>
  <c r="R71" i="59"/>
  <c r="R73" i="59"/>
  <c r="R27" i="62"/>
  <c r="R34" i="62"/>
  <c r="R36" i="62"/>
  <c r="F38" i="62"/>
  <c r="R43" i="62"/>
  <c r="R50" i="62"/>
  <c r="R52" i="62"/>
  <c r="R75" i="62"/>
  <c r="K18" i="43" s="1"/>
  <c r="R71" i="62"/>
  <c r="R73" i="62"/>
  <c r="H12" i="57"/>
  <c r="H12" i="58"/>
  <c r="D9" i="20"/>
  <c r="D21" i="64"/>
  <c r="D27" i="64"/>
  <c r="E53" i="64"/>
  <c r="E59" i="64"/>
  <c r="E65" i="64"/>
  <c r="E71" i="64"/>
  <c r="L77" i="64"/>
  <c r="I44" i="64"/>
  <c r="R28" i="32"/>
  <c r="R42" i="32"/>
  <c r="R27" i="54"/>
  <c r="R34" i="54"/>
  <c r="R36" i="54"/>
  <c r="F38" i="54"/>
  <c r="R43" i="54"/>
  <c r="R50" i="54"/>
  <c r="R52" i="54"/>
  <c r="R75" i="54"/>
  <c r="K10" i="43" s="1"/>
  <c r="R71" i="54"/>
  <c r="R73" i="54"/>
  <c r="R27" i="55"/>
  <c r="R34" i="55"/>
  <c r="R36" i="55"/>
  <c r="R43" i="55"/>
  <c r="R75" i="55"/>
  <c r="K11" i="43" s="1"/>
  <c r="R27" i="56"/>
  <c r="R34" i="56"/>
  <c r="R36" i="56"/>
  <c r="F38" i="56"/>
  <c r="R43" i="56"/>
  <c r="R50" i="56"/>
  <c r="R52" i="56"/>
  <c r="R75" i="56"/>
  <c r="K12" i="43" s="1"/>
  <c r="R71" i="56"/>
  <c r="R73" i="56"/>
  <c r="Q76" i="58"/>
  <c r="R45" i="58"/>
  <c r="F18" i="59"/>
  <c r="K18" i="59" s="1"/>
  <c r="Q76" i="59"/>
  <c r="R60" i="59"/>
  <c r="R62" i="59"/>
  <c r="R27" i="61"/>
  <c r="R34" i="61"/>
  <c r="R36" i="61"/>
  <c r="F38" i="61"/>
  <c r="R43" i="61"/>
  <c r="R50" i="61"/>
  <c r="R52" i="61"/>
  <c r="R75" i="61"/>
  <c r="R71" i="61"/>
  <c r="R73" i="61"/>
  <c r="F12" i="62"/>
  <c r="R64" i="62"/>
  <c r="F12" i="63"/>
  <c r="F23" i="63"/>
  <c r="R29" i="63"/>
  <c r="R23" i="63" s="1"/>
  <c r="R28" i="63"/>
  <c r="F30" i="63"/>
  <c r="R35" i="63"/>
  <c r="R42" i="63"/>
  <c r="R44" i="63"/>
  <c r="F46" i="63"/>
  <c r="R54" i="63"/>
  <c r="R51" i="63"/>
  <c r="R53" i="63"/>
  <c r="F55" i="63"/>
  <c r="R70" i="63"/>
  <c r="R72" i="63"/>
  <c r="R74" i="63"/>
  <c r="D57" i="64"/>
  <c r="D69" i="64"/>
  <c r="P21" i="64"/>
  <c r="P27" i="64"/>
  <c r="P33" i="64"/>
  <c r="P39" i="64"/>
  <c r="P45" i="64"/>
  <c r="G77" i="64"/>
  <c r="N77" i="64"/>
  <c r="R34" i="32"/>
  <c r="R36" i="32"/>
  <c r="R50" i="32"/>
  <c r="R61" i="32"/>
  <c r="R44" i="54"/>
  <c r="F46" i="54"/>
  <c r="R29" i="56"/>
  <c r="R54" i="56"/>
  <c r="F55" i="56"/>
  <c r="R70" i="56"/>
  <c r="R72" i="56"/>
  <c r="R74" i="56"/>
  <c r="R29" i="60"/>
  <c r="R54" i="60"/>
  <c r="R29" i="61"/>
  <c r="R54" i="61"/>
  <c r="R72" i="61"/>
  <c r="R74" i="61"/>
  <c r="J19" i="43"/>
  <c r="K77" i="64"/>
  <c r="R75" i="32"/>
  <c r="K9" i="43" s="1"/>
  <c r="F12" i="54"/>
  <c r="R64" i="54"/>
  <c r="R64" i="55"/>
  <c r="R63" i="55"/>
  <c r="F65" i="55"/>
  <c r="R64" i="60"/>
  <c r="Q76" i="63"/>
  <c r="R45" i="63"/>
  <c r="P51" i="64"/>
  <c r="P57" i="64"/>
  <c r="P63" i="64"/>
  <c r="P69" i="64"/>
  <c r="R27" i="32"/>
  <c r="R54" i="32"/>
  <c r="R53" i="32"/>
  <c r="H9" i="43" s="1"/>
  <c r="R51" i="32"/>
  <c r="R64" i="32"/>
  <c r="J9" i="43" s="1"/>
  <c r="D10" i="54"/>
  <c r="F10" i="54" s="1"/>
  <c r="C10" i="43" s="1"/>
  <c r="R61" i="54"/>
  <c r="R63" i="54"/>
  <c r="F65" i="54"/>
  <c r="F12" i="55"/>
  <c r="D10" i="55"/>
  <c r="F10" i="55" s="1"/>
  <c r="C11" i="43" s="1"/>
  <c r="F75" i="64"/>
  <c r="F38" i="32"/>
  <c r="F46" i="32"/>
  <c r="R52" i="32"/>
  <c r="F18" i="54"/>
  <c r="K18" i="54" s="1"/>
  <c r="Q76" i="54"/>
  <c r="R45" i="54"/>
  <c r="R60" i="54"/>
  <c r="R62" i="54"/>
  <c r="R38" i="32"/>
  <c r="H12" i="54"/>
  <c r="R29" i="54"/>
  <c r="R54" i="54"/>
  <c r="R51" i="54"/>
  <c r="R53" i="54"/>
  <c r="F55" i="54"/>
  <c r="R70" i="54"/>
  <c r="H12" i="59"/>
  <c r="R45" i="59"/>
  <c r="F10" i="60"/>
  <c r="C16" i="43" s="1"/>
  <c r="F38" i="55"/>
  <c r="R50" i="55"/>
  <c r="R52" i="55"/>
  <c r="R71" i="55"/>
  <c r="R73" i="55"/>
  <c r="F12" i="56"/>
  <c r="R64" i="56"/>
  <c r="J12" i="43" s="1"/>
  <c r="R61" i="56"/>
  <c r="R63" i="56"/>
  <c r="F65" i="56"/>
  <c r="F18" i="57"/>
  <c r="K18" i="57" s="1"/>
  <c r="Q76" i="57"/>
  <c r="R45" i="57"/>
  <c r="D10" i="58"/>
  <c r="F10" i="58" s="1"/>
  <c r="C14" i="43" s="1"/>
  <c r="R64" i="58"/>
  <c r="J14" i="43" s="1"/>
  <c r="R61" i="58"/>
  <c r="R63" i="58"/>
  <c r="F65" i="58"/>
  <c r="F23" i="59"/>
  <c r="R29" i="59"/>
  <c r="R28" i="59"/>
  <c r="F30" i="59"/>
  <c r="R35" i="59"/>
  <c r="R42" i="59"/>
  <c r="R44" i="59"/>
  <c r="F46" i="59"/>
  <c r="R54" i="59"/>
  <c r="I15" i="43" s="1"/>
  <c r="R51" i="59"/>
  <c r="R53" i="59"/>
  <c r="F55" i="59"/>
  <c r="R70" i="59"/>
  <c r="R72" i="59"/>
  <c r="F15" i="43" s="1"/>
  <c r="R74" i="59"/>
  <c r="R27" i="60"/>
  <c r="R34" i="60"/>
  <c r="D16" i="43" s="1"/>
  <c r="R36" i="60"/>
  <c r="F16" i="43" s="1"/>
  <c r="F38" i="60"/>
  <c r="R43" i="60"/>
  <c r="R50" i="60"/>
  <c r="R52" i="60"/>
  <c r="R75" i="60"/>
  <c r="R71" i="60"/>
  <c r="R73" i="60"/>
  <c r="F12" i="61"/>
  <c r="R64" i="61"/>
  <c r="J17" i="43" s="1"/>
  <c r="R61" i="61"/>
  <c r="E17" i="43" s="1"/>
  <c r="R63" i="61"/>
  <c r="H17" i="43" s="1"/>
  <c r="F65" i="61"/>
  <c r="F18" i="62"/>
  <c r="K18" i="62" s="1"/>
  <c r="O18" i="62" s="1"/>
  <c r="Q76" i="62"/>
  <c r="R45" i="62"/>
  <c r="R60" i="62"/>
  <c r="R62" i="62"/>
  <c r="D10" i="63"/>
  <c r="F10" i="63" s="1"/>
  <c r="C19" i="43" s="1"/>
  <c r="R61" i="63"/>
  <c r="R63" i="63"/>
  <c r="F65" i="63"/>
  <c r="R72" i="54"/>
  <c r="R74" i="54"/>
  <c r="J10" i="43" s="1"/>
  <c r="H12" i="55"/>
  <c r="F18" i="55"/>
  <c r="K18" i="55" s="1"/>
  <c r="K76" i="55" s="1"/>
  <c r="Q76" i="55"/>
  <c r="F10" i="56"/>
  <c r="C12" i="43" s="1"/>
  <c r="F12" i="57"/>
  <c r="F23" i="57"/>
  <c r="R29" i="57"/>
  <c r="P76" i="57"/>
  <c r="F30" i="57"/>
  <c r="R35" i="57"/>
  <c r="R42" i="57"/>
  <c r="R44" i="57"/>
  <c r="F46" i="57"/>
  <c r="R54" i="57"/>
  <c r="R51" i="57"/>
  <c r="R53" i="57"/>
  <c r="F55" i="57"/>
  <c r="R61" i="57"/>
  <c r="R55" i="57" s="1"/>
  <c r="R63" i="57"/>
  <c r="R70" i="57"/>
  <c r="R72" i="57"/>
  <c r="R74" i="57"/>
  <c r="J13" i="43" s="1"/>
  <c r="R27" i="58"/>
  <c r="R34" i="58"/>
  <c r="R36" i="58"/>
  <c r="F38" i="58"/>
  <c r="R43" i="58"/>
  <c r="R50" i="58"/>
  <c r="R52" i="58"/>
  <c r="R75" i="58"/>
  <c r="K14" i="43" s="1"/>
  <c r="R71" i="58"/>
  <c r="R73" i="58"/>
  <c r="F12" i="59"/>
  <c r="R64" i="59"/>
  <c r="J15" i="43" s="1"/>
  <c r="R61" i="59"/>
  <c r="R63" i="59"/>
  <c r="R55" i="59" s="1"/>
  <c r="F65" i="59"/>
  <c r="F18" i="60"/>
  <c r="K18" i="60" s="1"/>
  <c r="O18" i="60" s="1"/>
  <c r="Q76" i="60"/>
  <c r="R60" i="60"/>
  <c r="R62" i="60"/>
  <c r="F10" i="61"/>
  <c r="C17" i="43" s="1"/>
  <c r="H12" i="62"/>
  <c r="F23" i="62"/>
  <c r="R29" i="62"/>
  <c r="R28" i="62"/>
  <c r="F30" i="62"/>
  <c r="R35" i="62"/>
  <c r="R42" i="62"/>
  <c r="R44" i="62"/>
  <c r="F46" i="62"/>
  <c r="R54" i="62"/>
  <c r="R51" i="62"/>
  <c r="R53" i="62"/>
  <c r="F55" i="62"/>
  <c r="R70" i="62"/>
  <c r="R72" i="62"/>
  <c r="R74" i="62"/>
  <c r="J18" i="43" s="1"/>
  <c r="R34" i="63"/>
  <c r="R36" i="63"/>
  <c r="F38" i="63"/>
  <c r="R52" i="63"/>
  <c r="R73" i="63"/>
  <c r="F23" i="55"/>
  <c r="R29" i="55"/>
  <c r="R28" i="55"/>
  <c r="F30" i="55"/>
  <c r="R35" i="55"/>
  <c r="R42" i="55"/>
  <c r="R44" i="55"/>
  <c r="F46" i="55"/>
  <c r="R54" i="55"/>
  <c r="R51" i="55"/>
  <c r="R53" i="55"/>
  <c r="H11" i="43" s="1"/>
  <c r="F55" i="55"/>
  <c r="R70" i="55"/>
  <c r="R72" i="55"/>
  <c r="R74" i="55"/>
  <c r="J11" i="43" s="1"/>
  <c r="F18" i="56"/>
  <c r="K18" i="56" s="1"/>
  <c r="K76" i="56" s="1"/>
  <c r="Q76" i="56"/>
  <c r="R45" i="56"/>
  <c r="R60" i="56"/>
  <c r="R55" i="56" s="1"/>
  <c r="R62" i="56"/>
  <c r="F10" i="57"/>
  <c r="C13" i="43" s="1"/>
  <c r="F65" i="57"/>
  <c r="F18" i="58"/>
  <c r="K18" i="58" s="1"/>
  <c r="O18" i="58" s="1"/>
  <c r="R60" i="58"/>
  <c r="R62" i="58"/>
  <c r="F10" i="59"/>
  <c r="C15" i="43" s="1"/>
  <c r="F12" i="60"/>
  <c r="F23" i="60"/>
  <c r="R28" i="60"/>
  <c r="F30" i="60"/>
  <c r="R35" i="60"/>
  <c r="E16" i="43" s="1"/>
  <c r="R42" i="60"/>
  <c r="R44" i="60"/>
  <c r="F46" i="60"/>
  <c r="R51" i="60"/>
  <c r="R46" i="60" s="1"/>
  <c r="R53" i="60"/>
  <c r="F55" i="60"/>
  <c r="R70" i="60"/>
  <c r="R72" i="60"/>
  <c r="R74" i="60"/>
  <c r="H12" i="61"/>
  <c r="F18" i="61"/>
  <c r="K18" i="61" s="1"/>
  <c r="K76" i="61" s="1"/>
  <c r="R45" i="61"/>
  <c r="R38" i="61" s="1"/>
  <c r="R60" i="61"/>
  <c r="D17" i="43" s="1"/>
  <c r="R62" i="61"/>
  <c r="F17" i="43" s="1"/>
  <c r="F10" i="62"/>
  <c r="C18" i="43" s="1"/>
  <c r="R61" i="62"/>
  <c r="R63" i="62"/>
  <c r="F65" i="62"/>
  <c r="F18" i="63"/>
  <c r="K18" i="63" s="1"/>
  <c r="O18" i="63" s="1"/>
  <c r="R60" i="63"/>
  <c r="R62" i="63"/>
  <c r="I26" i="64"/>
  <c r="C9" i="64"/>
  <c r="E16" i="64"/>
  <c r="H20" i="64"/>
  <c r="E22" i="64"/>
  <c r="E24" i="64"/>
  <c r="H26" i="64"/>
  <c r="I32" i="64"/>
  <c r="E30" i="64"/>
  <c r="C27" i="64"/>
  <c r="I38" i="64"/>
  <c r="E35" i="64"/>
  <c r="E43" i="64"/>
  <c r="H44" i="64"/>
  <c r="E46" i="64"/>
  <c r="E45" i="64" s="1"/>
  <c r="E48" i="64"/>
  <c r="I56" i="64"/>
  <c r="E54" i="64"/>
  <c r="C51" i="64"/>
  <c r="E58" i="64"/>
  <c r="E60" i="64"/>
  <c r="H62" i="64"/>
  <c r="I68" i="64"/>
  <c r="E66" i="64"/>
  <c r="C63" i="64"/>
  <c r="E70" i="64"/>
  <c r="E72" i="64"/>
  <c r="H74" i="64"/>
  <c r="R65" i="62"/>
  <c r="R23" i="61"/>
  <c r="R23" i="60"/>
  <c r="R65" i="58"/>
  <c r="R65" i="56"/>
  <c r="R55" i="54"/>
  <c r="R55" i="32"/>
  <c r="C15" i="64"/>
  <c r="C21" i="64"/>
  <c r="E28" i="64"/>
  <c r="E27" i="64" s="1"/>
  <c r="D33" i="64"/>
  <c r="C39" i="64"/>
  <c r="E41" i="64"/>
  <c r="E52" i="64"/>
  <c r="E51" i="64" s="1"/>
  <c r="C57" i="64"/>
  <c r="E64" i="64"/>
  <c r="C69" i="64"/>
  <c r="E19" i="64"/>
  <c r="H38" i="64"/>
  <c r="E36" i="64"/>
  <c r="H12" i="63"/>
  <c r="R55" i="63"/>
  <c r="K76" i="63"/>
  <c r="O37" i="63"/>
  <c r="R37" i="63"/>
  <c r="P76" i="63"/>
  <c r="K76" i="62"/>
  <c r="O37" i="62"/>
  <c r="R37" i="62"/>
  <c r="R38" i="62"/>
  <c r="P76" i="62"/>
  <c r="R65" i="61"/>
  <c r="O37" i="61"/>
  <c r="R37" i="61"/>
  <c r="R30" i="61" s="1"/>
  <c r="P76" i="61"/>
  <c r="H12" i="60"/>
  <c r="O37" i="60"/>
  <c r="R37" i="60"/>
  <c r="P76" i="60"/>
  <c r="O18" i="59"/>
  <c r="K76" i="59"/>
  <c r="O37" i="59"/>
  <c r="R37" i="59"/>
  <c r="R30" i="59" s="1"/>
  <c r="P76" i="59"/>
  <c r="K76" i="58"/>
  <c r="O37" i="58"/>
  <c r="R37" i="58"/>
  <c r="R23" i="58"/>
  <c r="R38" i="58"/>
  <c r="P76" i="58"/>
  <c r="O18" i="57"/>
  <c r="K76" i="57"/>
  <c r="O37" i="57"/>
  <c r="R37" i="57"/>
  <c r="R28" i="57"/>
  <c r="C33" i="64"/>
  <c r="E34" i="64"/>
  <c r="O18" i="56"/>
  <c r="O37" i="56"/>
  <c r="R37" i="56"/>
  <c r="H12" i="56"/>
  <c r="R23" i="56"/>
  <c r="R38" i="56"/>
  <c r="P76" i="56"/>
  <c r="R55" i="55"/>
  <c r="O37" i="55"/>
  <c r="R37" i="55"/>
  <c r="R30" i="55" s="1"/>
  <c r="P76" i="55"/>
  <c r="O18" i="54"/>
  <c r="K76" i="54"/>
  <c r="O37" i="54"/>
  <c r="R37" i="54"/>
  <c r="R23" i="54"/>
  <c r="R38" i="54"/>
  <c r="P76" i="54"/>
  <c r="I20" i="64"/>
  <c r="D15" i="64"/>
  <c r="E17" i="64"/>
  <c r="R46" i="32"/>
  <c r="E12" i="64"/>
  <c r="H14" i="64"/>
  <c r="I14" i="64"/>
  <c r="J74" i="64"/>
  <c r="P74" i="64" s="1"/>
  <c r="J68" i="64"/>
  <c r="J50" i="64"/>
  <c r="D45" i="64"/>
  <c r="I50" i="64"/>
  <c r="P15" i="64"/>
  <c r="P76" i="64" s="1"/>
  <c r="F12" i="32"/>
  <c r="F26" i="32"/>
  <c r="K29" i="32"/>
  <c r="E11" i="64"/>
  <c r="F23" i="32"/>
  <c r="D9" i="64"/>
  <c r="D10" i="32"/>
  <c r="R38" i="55" l="1"/>
  <c r="E11" i="43"/>
  <c r="R23" i="62"/>
  <c r="R46" i="57"/>
  <c r="R65" i="59"/>
  <c r="R46" i="59"/>
  <c r="R23" i="59"/>
  <c r="H14" i="43"/>
  <c r="R38" i="57"/>
  <c r="R65" i="54"/>
  <c r="R38" i="63"/>
  <c r="R46" i="61"/>
  <c r="R46" i="56"/>
  <c r="J44" i="64"/>
  <c r="P44" i="64" s="1"/>
  <c r="R65" i="55"/>
  <c r="R55" i="60"/>
  <c r="C75" i="64"/>
  <c r="J56" i="64"/>
  <c r="P56" i="64" s="1"/>
  <c r="R30" i="62"/>
  <c r="R30" i="63"/>
  <c r="E39" i="64"/>
  <c r="J26" i="64"/>
  <c r="P26" i="64" s="1"/>
  <c r="R65" i="60"/>
  <c r="R46" i="55"/>
  <c r="R46" i="62"/>
  <c r="R46" i="58"/>
  <c r="R65" i="57"/>
  <c r="H19" i="43"/>
  <c r="R55" i="62"/>
  <c r="R38" i="59"/>
  <c r="E12" i="43"/>
  <c r="E9" i="43"/>
  <c r="R38" i="60"/>
  <c r="R65" i="63"/>
  <c r="R46" i="63"/>
  <c r="R46" i="54"/>
  <c r="J62" i="64"/>
  <c r="P62" i="64" s="1"/>
  <c r="E15" i="64"/>
  <c r="J32" i="64"/>
  <c r="P32" i="64" s="1"/>
  <c r="P68" i="64"/>
  <c r="R30" i="54"/>
  <c r="O18" i="55"/>
  <c r="O76" i="55" s="1"/>
  <c r="R30" i="56"/>
  <c r="R30" i="57"/>
  <c r="O18" i="61"/>
  <c r="L17" i="43"/>
  <c r="F12" i="43"/>
  <c r="E14" i="43"/>
  <c r="F13" i="43"/>
  <c r="E10" i="43"/>
  <c r="R23" i="55"/>
  <c r="H12" i="43"/>
  <c r="F14" i="43"/>
  <c r="E13" i="43"/>
  <c r="K76" i="60"/>
  <c r="R55" i="61"/>
  <c r="R55" i="58"/>
  <c r="D75" i="64"/>
  <c r="R30" i="58"/>
  <c r="F19" i="43"/>
  <c r="E19" i="43"/>
  <c r="D15" i="43"/>
  <c r="F10" i="43"/>
  <c r="E18" i="43"/>
  <c r="H15" i="43"/>
  <c r="H13" i="43"/>
  <c r="R23" i="57"/>
  <c r="F11" i="43"/>
  <c r="F18" i="43"/>
  <c r="E15" i="43"/>
  <c r="H10" i="43"/>
  <c r="R30" i="60"/>
  <c r="G16" i="43"/>
  <c r="L16" i="43" s="1"/>
  <c r="H18" i="43"/>
  <c r="E69" i="64"/>
  <c r="E57" i="64"/>
  <c r="E63" i="64"/>
  <c r="P50" i="64"/>
  <c r="E21" i="64"/>
  <c r="O29" i="32"/>
  <c r="H77" i="64"/>
  <c r="O76" i="63"/>
  <c r="R18" i="63"/>
  <c r="O76" i="62"/>
  <c r="R18" i="62"/>
  <c r="O76" i="61"/>
  <c r="R18" i="61"/>
  <c r="O76" i="60"/>
  <c r="R18" i="60"/>
  <c r="O76" i="59"/>
  <c r="R18" i="59"/>
  <c r="R76" i="59" s="1"/>
  <c r="I77" i="64"/>
  <c r="O76" i="58"/>
  <c r="R18" i="58"/>
  <c r="O76" i="57"/>
  <c r="R18" i="57"/>
  <c r="J38" i="64"/>
  <c r="P38" i="64" s="1"/>
  <c r="E33" i="64"/>
  <c r="O76" i="56"/>
  <c r="R18" i="56"/>
  <c r="D12" i="43" s="1"/>
  <c r="L12" i="43" s="1"/>
  <c r="R18" i="55"/>
  <c r="O76" i="54"/>
  <c r="R18" i="54"/>
  <c r="J20" i="64"/>
  <c r="P20" i="64" s="1"/>
  <c r="E9" i="64"/>
  <c r="J14" i="64"/>
  <c r="F186" i="31"/>
  <c r="E186" i="31"/>
  <c r="D186" i="31"/>
  <c r="F167" i="31"/>
  <c r="E167" i="31"/>
  <c r="D167" i="31"/>
  <c r="F148" i="31"/>
  <c r="E148" i="31"/>
  <c r="D148" i="31"/>
  <c r="F129" i="31"/>
  <c r="E129" i="31"/>
  <c r="D129" i="31"/>
  <c r="F110" i="31"/>
  <c r="E110" i="31"/>
  <c r="D110" i="31"/>
  <c r="F91" i="31"/>
  <c r="E91" i="31"/>
  <c r="D91" i="31"/>
  <c r="F72" i="31"/>
  <c r="E72" i="31"/>
  <c r="D72" i="31"/>
  <c r="F53" i="31"/>
  <c r="E53" i="31"/>
  <c r="D53" i="31"/>
  <c r="K25" i="31"/>
  <c r="K26" i="31"/>
  <c r="K27" i="31"/>
  <c r="K28" i="31"/>
  <c r="K29" i="31"/>
  <c r="K30" i="31"/>
  <c r="K31" i="31"/>
  <c r="K32" i="31"/>
  <c r="K24" i="31"/>
  <c r="J25" i="31"/>
  <c r="J26" i="31"/>
  <c r="J27" i="31"/>
  <c r="J28" i="31"/>
  <c r="J29" i="31"/>
  <c r="J30" i="31"/>
  <c r="J31" i="31"/>
  <c r="J32" i="31"/>
  <c r="J24" i="31"/>
  <c r="I25" i="31"/>
  <c r="I26" i="31"/>
  <c r="I27" i="31"/>
  <c r="I28" i="31"/>
  <c r="I29" i="31"/>
  <c r="I30" i="31"/>
  <c r="I31" i="31"/>
  <c r="I32" i="31"/>
  <c r="I24" i="31"/>
  <c r="L22" i="31"/>
  <c r="F19" i="29"/>
  <c r="F20" i="29"/>
  <c r="F21" i="29"/>
  <c r="F22" i="29"/>
  <c r="F23" i="29"/>
  <c r="F24" i="29"/>
  <c r="F18" i="29"/>
  <c r="F15" i="29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9" i="28"/>
  <c r="K9" i="28" s="1"/>
  <c r="H10" i="28"/>
  <c r="I10" i="28" s="1"/>
  <c r="H11" i="28"/>
  <c r="I11" i="28" s="1"/>
  <c r="H12" i="28"/>
  <c r="I12" i="28" s="1"/>
  <c r="H13" i="28"/>
  <c r="I13" i="28" s="1"/>
  <c r="H14" i="28"/>
  <c r="I14" i="28" s="1"/>
  <c r="H15" i="28"/>
  <c r="I15" i="28" s="1"/>
  <c r="H16" i="28"/>
  <c r="I16" i="28" s="1"/>
  <c r="H17" i="28"/>
  <c r="I17" i="28" s="1"/>
  <c r="H18" i="28"/>
  <c r="I18" i="28" s="1"/>
  <c r="H19" i="28"/>
  <c r="I19" i="28" s="1"/>
  <c r="H20" i="28"/>
  <c r="I20" i="28" s="1"/>
  <c r="H21" i="28"/>
  <c r="I21" i="28" s="1"/>
  <c r="H22" i="28"/>
  <c r="I22" i="28" s="1"/>
  <c r="H9" i="28"/>
  <c r="I9" i="28" s="1"/>
  <c r="F51" i="27"/>
  <c r="F52" i="27"/>
  <c r="F53" i="27"/>
  <c r="F54" i="27"/>
  <c r="F55" i="27"/>
  <c r="F50" i="27"/>
  <c r="F48" i="27"/>
  <c r="F20" i="27"/>
  <c r="F21" i="27"/>
  <c r="F19" i="27"/>
  <c r="F14" i="27"/>
  <c r="F15" i="27"/>
  <c r="F16" i="27"/>
  <c r="F13" i="27"/>
  <c r="E12" i="27"/>
  <c r="E11" i="27"/>
  <c r="G50" i="26"/>
  <c r="H50" i="26" s="1"/>
  <c r="G51" i="26"/>
  <c r="H51" i="26" s="1"/>
  <c r="G49" i="26"/>
  <c r="H49" i="26" s="1"/>
  <c r="G46" i="26"/>
  <c r="H46" i="26" s="1"/>
  <c r="G47" i="26"/>
  <c r="H47" i="26" s="1"/>
  <c r="G45" i="26"/>
  <c r="H45" i="26" s="1"/>
  <c r="G42" i="26"/>
  <c r="H42" i="26" s="1"/>
  <c r="G43" i="26"/>
  <c r="H43" i="26" s="1"/>
  <c r="G41" i="26"/>
  <c r="H41" i="26" s="1"/>
  <c r="G38" i="26"/>
  <c r="H38" i="26" s="1"/>
  <c r="G39" i="26"/>
  <c r="H39" i="26" s="1"/>
  <c r="G37" i="26"/>
  <c r="H37" i="26" s="1"/>
  <c r="G35" i="26"/>
  <c r="H35" i="26" s="1"/>
  <c r="G34" i="26"/>
  <c r="H34" i="26" s="1"/>
  <c r="G33" i="26"/>
  <c r="H33" i="26" s="1"/>
  <c r="F24" i="26"/>
  <c r="F23" i="26"/>
  <c r="F19" i="26"/>
  <c r="F20" i="26"/>
  <c r="F11" i="26"/>
  <c r="G11" i="26" s="1"/>
  <c r="F10" i="26"/>
  <c r="G10" i="26" s="1"/>
  <c r="F9" i="26"/>
  <c r="G9" i="26" s="1"/>
  <c r="F8" i="26"/>
  <c r="G8" i="26" s="1"/>
  <c r="H39" i="25"/>
  <c r="H35" i="25"/>
  <c r="H31" i="25"/>
  <c r="H38" i="25"/>
  <c r="H34" i="25"/>
  <c r="H30" i="25"/>
  <c r="F20" i="25"/>
  <c r="H20" i="25" s="1"/>
  <c r="F21" i="25"/>
  <c r="H21" i="25" s="1"/>
  <c r="F22" i="25"/>
  <c r="H22" i="25" s="1"/>
  <c r="F19" i="25"/>
  <c r="H19" i="25" s="1"/>
  <c r="F15" i="25"/>
  <c r="H15" i="25" s="1"/>
  <c r="F16" i="25"/>
  <c r="H16" i="25" s="1"/>
  <c r="F17" i="25"/>
  <c r="H17" i="25" s="1"/>
  <c r="F14" i="25"/>
  <c r="H14" i="25" s="1"/>
  <c r="F10" i="25"/>
  <c r="H10" i="25" s="1"/>
  <c r="F11" i="25"/>
  <c r="H11" i="25" s="1"/>
  <c r="F12" i="25"/>
  <c r="H12" i="25" s="1"/>
  <c r="F9" i="25"/>
  <c r="H9" i="25" s="1"/>
  <c r="G26" i="24"/>
  <c r="F26" i="24"/>
  <c r="G22" i="24"/>
  <c r="G23" i="24"/>
  <c r="G24" i="24"/>
  <c r="G21" i="24"/>
  <c r="G25" i="24" s="1"/>
  <c r="F22" i="24"/>
  <c r="F23" i="24"/>
  <c r="F24" i="24"/>
  <c r="F21" i="24"/>
  <c r="F25" i="24" s="1"/>
  <c r="G16" i="24"/>
  <c r="G17" i="24"/>
  <c r="G18" i="24"/>
  <c r="G15" i="24"/>
  <c r="G19" i="24" s="1"/>
  <c r="F16" i="24"/>
  <c r="F17" i="24"/>
  <c r="F18" i="24"/>
  <c r="F15" i="24"/>
  <c r="F19" i="24" s="1"/>
  <c r="G10" i="24"/>
  <c r="G11" i="24"/>
  <c r="G12" i="24"/>
  <c r="G9" i="24"/>
  <c r="G13" i="24" s="1"/>
  <c r="G27" i="24" s="1"/>
  <c r="G29" i="24" s="1"/>
  <c r="F10" i="24"/>
  <c r="F11" i="24"/>
  <c r="F12" i="24"/>
  <c r="F9" i="24"/>
  <c r="F13" i="24" s="1"/>
  <c r="F27" i="24" s="1"/>
  <c r="F28" i="24" s="1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7" i="22"/>
  <c r="I35" i="21"/>
  <c r="I36" i="21"/>
  <c r="I37" i="21"/>
  <c r="I34" i="21"/>
  <c r="I28" i="21"/>
  <c r="I29" i="21"/>
  <c r="I30" i="21"/>
  <c r="I27" i="21"/>
  <c r="I22" i="21"/>
  <c r="I23" i="21"/>
  <c r="I24" i="21"/>
  <c r="I21" i="21"/>
  <c r="I15" i="21"/>
  <c r="I16" i="21"/>
  <c r="I17" i="21"/>
  <c r="I18" i="21"/>
  <c r="I9" i="21"/>
  <c r="I10" i="21"/>
  <c r="I11" i="21"/>
  <c r="I8" i="21"/>
  <c r="H23" i="14"/>
  <c r="H22" i="14"/>
  <c r="H24" i="14" s="1"/>
  <c r="G9" i="14"/>
  <c r="I9" i="14" s="1"/>
  <c r="G10" i="14"/>
  <c r="I10" i="14" s="1"/>
  <c r="G11" i="14"/>
  <c r="I11" i="14" s="1"/>
  <c r="G12" i="14"/>
  <c r="I12" i="14" s="1"/>
  <c r="G13" i="14"/>
  <c r="I13" i="14" s="1"/>
  <c r="G8" i="14"/>
  <c r="I8" i="14" s="1"/>
  <c r="E26" i="19"/>
  <c r="E27" i="19"/>
  <c r="E28" i="19"/>
  <c r="E25" i="19"/>
  <c r="D29" i="19"/>
  <c r="C29" i="19"/>
  <c r="E29" i="19" s="1"/>
  <c r="E12" i="19"/>
  <c r="E16" i="19"/>
  <c r="E17" i="19"/>
  <c r="E18" i="19"/>
  <c r="E19" i="19"/>
  <c r="E20" i="19"/>
  <c r="E21" i="19"/>
  <c r="E22" i="19"/>
  <c r="E15" i="19"/>
  <c r="E14" i="19"/>
  <c r="D23" i="19"/>
  <c r="C23" i="19"/>
  <c r="E23" i="19" s="1"/>
  <c r="D11" i="19"/>
  <c r="C11" i="19"/>
  <c r="E9" i="19"/>
  <c r="E10" i="19"/>
  <c r="E8" i="19"/>
  <c r="H9" i="64"/>
  <c r="H75" i="64" s="1"/>
  <c r="I9" i="64"/>
  <c r="I75" i="64" s="1"/>
  <c r="J9" i="64"/>
  <c r="J75" i="64" s="1"/>
  <c r="K9" i="64"/>
  <c r="K75" i="64" s="1"/>
  <c r="L9" i="64"/>
  <c r="L75" i="64" s="1"/>
  <c r="M9" i="64"/>
  <c r="M75" i="64" s="1"/>
  <c r="N9" i="64"/>
  <c r="N75" i="64" s="1"/>
  <c r="G9" i="64"/>
  <c r="G75" i="64" s="1"/>
  <c r="Q70" i="32"/>
  <c r="Q76" i="32" s="1"/>
  <c r="P70" i="32"/>
  <c r="F65" i="32"/>
  <c r="F55" i="32"/>
  <c r="F18" i="32"/>
  <c r="K18" i="32" s="1"/>
  <c r="O18" i="32" s="1"/>
  <c r="R18" i="32" s="1"/>
  <c r="H14" i="32"/>
  <c r="H13" i="32"/>
  <c r="F16" i="32"/>
  <c r="F15" i="32"/>
  <c r="H15" i="32" s="1"/>
  <c r="F11" i="32"/>
  <c r="F10" i="32"/>
  <c r="C9" i="43" s="1"/>
  <c r="J77" i="64" l="1"/>
  <c r="L15" i="43"/>
  <c r="K33" i="31"/>
  <c r="D30" i="19"/>
  <c r="J33" i="31"/>
  <c r="R76" i="60"/>
  <c r="G19" i="21"/>
  <c r="F49" i="27"/>
  <c r="F56" i="27" s="1"/>
  <c r="R76" i="61"/>
  <c r="K24" i="28"/>
  <c r="C30" i="19"/>
  <c r="D10" i="20" s="1"/>
  <c r="G12" i="21"/>
  <c r="G25" i="21"/>
  <c r="G31" i="21"/>
  <c r="G38" i="21"/>
  <c r="H23" i="25"/>
  <c r="H45" i="25" s="1"/>
  <c r="H40" i="25"/>
  <c r="H46" i="25" s="1"/>
  <c r="F25" i="29"/>
  <c r="I33" i="31"/>
  <c r="I23" i="28"/>
  <c r="K25" i="28" s="1"/>
  <c r="G12" i="26"/>
  <c r="H52" i="26"/>
  <c r="H25" i="14"/>
  <c r="G32" i="21"/>
  <c r="I39" i="21" s="1"/>
  <c r="F26" i="29"/>
  <c r="R76" i="54"/>
  <c r="D10" i="43"/>
  <c r="L10" i="43" s="1"/>
  <c r="R76" i="57"/>
  <c r="D13" i="43"/>
  <c r="L13" i="43" s="1"/>
  <c r="R70" i="32"/>
  <c r="R65" i="32" s="1"/>
  <c r="P76" i="32"/>
  <c r="R76" i="63"/>
  <c r="D19" i="43"/>
  <c r="L19" i="43" s="1"/>
  <c r="K76" i="32"/>
  <c r="R76" i="55"/>
  <c r="D11" i="43"/>
  <c r="L11" i="43" s="1"/>
  <c r="R76" i="58"/>
  <c r="D14" i="43"/>
  <c r="L14" i="43" s="1"/>
  <c r="R76" i="62"/>
  <c r="D18" i="43"/>
  <c r="L18" i="43" s="1"/>
  <c r="E75" i="64"/>
  <c r="F26" i="26"/>
  <c r="P14" i="64"/>
  <c r="P77" i="64" s="1"/>
  <c r="R29" i="32"/>
  <c r="O76" i="32"/>
  <c r="R76" i="56"/>
  <c r="D11" i="20"/>
  <c r="H16" i="32"/>
  <c r="H12" i="32" s="1"/>
  <c r="C20" i="43" s="1"/>
  <c r="E17" i="27"/>
  <c r="E11" i="19"/>
  <c r="E30" i="19" s="1"/>
  <c r="D12" i="20" s="1"/>
  <c r="H47" i="25" l="1"/>
  <c r="L34" i="31"/>
  <c r="D13" i="20"/>
  <c r="R23" i="32"/>
  <c r="F9" i="43"/>
  <c r="D9" i="43"/>
  <c r="R37" i="32"/>
  <c r="K20" i="43"/>
  <c r="I20" i="43"/>
  <c r="G11" i="23"/>
  <c r="H11" i="23"/>
  <c r="G15" i="23"/>
  <c r="H15" i="23"/>
  <c r="G24" i="23"/>
  <c r="H24" i="23"/>
  <c r="L9" i="43" l="1"/>
  <c r="G20" i="43"/>
  <c r="R30" i="32"/>
  <c r="R76" i="32" s="1"/>
  <c r="J20" i="43"/>
  <c r="D20" i="43"/>
  <c r="H20" i="43"/>
  <c r="F20" i="43"/>
  <c r="E20" i="43"/>
  <c r="L20" i="43" l="1"/>
  <c r="L21" i="43" l="1"/>
</calcChain>
</file>

<file path=xl/sharedStrings.xml><?xml version="1.0" encoding="utf-8"?>
<sst xmlns="http://schemas.openxmlformats.org/spreadsheetml/2006/main" count="2731" uniqueCount="693">
  <si>
    <t>I</t>
  </si>
  <si>
    <t>II</t>
  </si>
  <si>
    <t>III</t>
  </si>
  <si>
    <t>IV</t>
  </si>
  <si>
    <t>V</t>
  </si>
  <si>
    <t>…</t>
  </si>
  <si>
    <t>EUR</t>
  </si>
  <si>
    <t>USD</t>
  </si>
  <si>
    <t>CHF</t>
  </si>
  <si>
    <t>VI</t>
  </si>
  <si>
    <t>VII</t>
  </si>
  <si>
    <t>VIII</t>
  </si>
  <si>
    <t>IX</t>
  </si>
  <si>
    <t>X</t>
  </si>
  <si>
    <t>XI</t>
  </si>
  <si>
    <t>XII</t>
  </si>
  <si>
    <t>XIII</t>
  </si>
  <si>
    <t>5=(3-4)</t>
  </si>
  <si>
    <t>7=(5*6)</t>
  </si>
  <si>
    <t>5=3+4</t>
  </si>
  <si>
    <t>6=3-4</t>
  </si>
  <si>
    <t>AI = 1+2+3+4</t>
  </si>
  <si>
    <t>BI</t>
  </si>
  <si>
    <t>CI</t>
  </si>
  <si>
    <t>AII= 5+6+7</t>
  </si>
  <si>
    <t>BII</t>
  </si>
  <si>
    <t>CII</t>
  </si>
  <si>
    <t>AIII=8+9+10+11+12+13+14+15</t>
  </si>
  <si>
    <t>BIII</t>
  </si>
  <si>
    <t>CIII</t>
  </si>
  <si>
    <t>A=AI+AII+AIII</t>
  </si>
  <si>
    <t>C=CI+CII+CII</t>
  </si>
  <si>
    <t>5=3*4</t>
  </si>
  <si>
    <t>7=4-5</t>
  </si>
  <si>
    <t>9=4+5</t>
  </si>
  <si>
    <t>9=6-7</t>
  </si>
  <si>
    <t>4=1-2+3</t>
  </si>
  <si>
    <t>6=4*5</t>
  </si>
  <si>
    <t>8=6*7</t>
  </si>
  <si>
    <t>ИЗВЕШТАЈ</t>
  </si>
  <si>
    <t>состојба на ______________</t>
  </si>
  <si>
    <t>во 000 денари</t>
  </si>
  <si>
    <t>Ред.бр.</t>
  </si>
  <si>
    <t>Опис</t>
  </si>
  <si>
    <t>Износ</t>
  </si>
  <si>
    <t xml:space="preserve">Основен капитал </t>
  </si>
  <si>
    <t>Номинална вредност</t>
  </si>
  <si>
    <t>Сопствени средства</t>
  </si>
  <si>
    <t>Позиции како резултат на консолидација</t>
  </si>
  <si>
    <t>Ред. бр.</t>
  </si>
  <si>
    <t>Долга позиција</t>
  </si>
  <si>
    <t>Вкупно</t>
  </si>
  <si>
    <t xml:space="preserve">Кратка позиција </t>
  </si>
  <si>
    <t>ХАРТИИ ОД ВРЕДНОСТ</t>
  </si>
  <si>
    <t>Должнички инструменти</t>
  </si>
  <si>
    <t xml:space="preserve">Конвертибилни хартии од вредност </t>
  </si>
  <si>
    <t xml:space="preserve">ФИНАНСИСКИ ДЕРИВАТИ </t>
  </si>
  <si>
    <t>Своп на каматни стапки</t>
  </si>
  <si>
    <t xml:space="preserve">Своп на валути </t>
  </si>
  <si>
    <t>Опции</t>
  </si>
  <si>
    <t>ДРУГИ ФИНАНСИСКИ ИНСТРУМЕНТИ</t>
  </si>
  <si>
    <t>Договори за гарантирање и/или пласман на емисија на хартии од вредност</t>
  </si>
  <si>
    <t xml:space="preserve">Репо-договори и договори за зајмување или давање на заем хартии од вредност или стоки </t>
  </si>
  <si>
    <t xml:space="preserve">Провизии, надоместоци, камати, дивиденди и маргини врз основа на финансиските деривати </t>
  </si>
  <si>
    <t>Други инструменти</t>
  </si>
  <si>
    <t>ПОРТФОЛИО ЗА ТРГУВАЊЕ (ВКУПНО)</t>
  </si>
  <si>
    <t>СТОКИ</t>
  </si>
  <si>
    <t xml:space="preserve">за капиталот потребен за покривање на валутниот ризик </t>
  </si>
  <si>
    <t>состојба на ___________________</t>
  </si>
  <si>
    <t xml:space="preserve">НЕТО-ПОЗИЦИЈА НА БАНКАТА ВО ЗЛАТО </t>
  </si>
  <si>
    <t>АГРЕГАТНА ДЕВИЗНА ПОЗИЦИЈА</t>
  </si>
  <si>
    <t>Шифра на валута</t>
  </si>
  <si>
    <t>Меѓународна ознака</t>
  </si>
  <si>
    <t>Актива</t>
  </si>
  <si>
    <t>Пасива</t>
  </si>
  <si>
    <t>Вонбилансни позиции</t>
  </si>
  <si>
    <t>Нето девизна позиција во валута</t>
  </si>
  <si>
    <t>Среден курс на НБРМ</t>
  </si>
  <si>
    <t xml:space="preserve">Останати валути </t>
  </si>
  <si>
    <t xml:space="preserve">Нето девизна позиција во денари </t>
  </si>
  <si>
    <t>Вкупна долга девизна позиција</t>
  </si>
  <si>
    <t>Вкупна кратка девизна позиција</t>
  </si>
  <si>
    <t xml:space="preserve">АГРЕГАТНА ДЕВИЗНА ПОЗИЦИЈА </t>
  </si>
  <si>
    <t>Позиција</t>
  </si>
  <si>
    <t>Нето-позиција во злато</t>
  </si>
  <si>
    <t xml:space="preserve">НЕТО-ПОЗИЦИЈА ВО ЗЛАТО </t>
  </si>
  <si>
    <t xml:space="preserve">*+ = долги позиции, - = кратки позиции </t>
  </si>
  <si>
    <t>КАПИТАЛ ПОТРЕБЕН ЗА ПОКРИВАЊЕ НА ВАЛУТНИОТ РИЗИК (III+IV)*8%</t>
  </si>
  <si>
    <t xml:space="preserve">за капиталот потребен за покривање на специфичниот ризик од вложувања во должнички инструменти </t>
  </si>
  <si>
    <t xml:space="preserve">Ред. бр. </t>
  </si>
  <si>
    <t>Валута</t>
  </si>
  <si>
    <t>Долга</t>
  </si>
  <si>
    <t>Кратка</t>
  </si>
  <si>
    <t>Нето-износ (апсолутна вредност)</t>
  </si>
  <si>
    <t>Пондер (во %)</t>
  </si>
  <si>
    <t>Пондерирана позиција</t>
  </si>
  <si>
    <t>Вкупно 1</t>
  </si>
  <si>
    <t xml:space="preserve">Преостаната рочност до 6 месеци </t>
  </si>
  <si>
    <t>Вкупно 2.1</t>
  </si>
  <si>
    <t>Преостаната рочност од 6 до 24 месеци</t>
  </si>
  <si>
    <t>Вкупно 2.2</t>
  </si>
  <si>
    <t xml:space="preserve">Преостаната рочност над 24 месеци </t>
  </si>
  <si>
    <t>Вкупно 2.3</t>
  </si>
  <si>
    <t>Вкупно 2 (2.1+2.2+2.3)</t>
  </si>
  <si>
    <t>Останати позиции</t>
  </si>
  <si>
    <t>Вкупно 3</t>
  </si>
  <si>
    <t>Капитал потребен за покривање на специфичниот ризик од вложувања во должнички инструменти (I+II+III)</t>
  </si>
  <si>
    <t xml:space="preserve">за капиталот потребен за покривање на генералниот ризик од вложувања во должнички инструменти </t>
  </si>
  <si>
    <t>Зона</t>
  </si>
  <si>
    <t>Групи на преостаната рочност</t>
  </si>
  <si>
    <t>Група</t>
  </si>
  <si>
    <t>Каматна стапка од 3% и повеќе</t>
  </si>
  <si>
    <t>Каматна стапка до 3%</t>
  </si>
  <si>
    <t xml:space="preserve">Позиција </t>
  </si>
  <si>
    <t>Пондер (вo %)</t>
  </si>
  <si>
    <t xml:space="preserve">Пондерирана позиција </t>
  </si>
  <si>
    <t xml:space="preserve">Долга </t>
  </si>
  <si>
    <t>0 - 1 месец (1)</t>
  </si>
  <si>
    <t>Инструмент 1</t>
  </si>
  <si>
    <t>Инструмент 2</t>
  </si>
  <si>
    <t>Инструмент 3</t>
  </si>
  <si>
    <t>1 - 3 месеци (2)</t>
  </si>
  <si>
    <t>3 - 6 месеци (3)</t>
  </si>
  <si>
    <t>6 - 12 месеци (4)</t>
  </si>
  <si>
    <t>1 - 2 години (5)</t>
  </si>
  <si>
    <t>2 - 3 години (6)</t>
  </si>
  <si>
    <t>3 - 4 години (7)</t>
  </si>
  <si>
    <t>1.0 - 1.9 години (5)</t>
  </si>
  <si>
    <t>1.9 - 2.8 години (6)</t>
  </si>
  <si>
    <t>2.8 - 3.6 години (7)</t>
  </si>
  <si>
    <t>4 - 5 години (8)</t>
  </si>
  <si>
    <t>5 - 7 години (9)</t>
  </si>
  <si>
    <t>7 - 10 години(10)</t>
  </si>
  <si>
    <t>10 - 15 години (11)</t>
  </si>
  <si>
    <t>3.6 - 4.3 години (8)</t>
  </si>
  <si>
    <t>4.3 - 5.7 години (9)</t>
  </si>
  <si>
    <t>5.7 - 7.3 години (10)</t>
  </si>
  <si>
    <t>7.3 - 9.3 години(11)</t>
  </si>
  <si>
    <t>9.3 - 10.6 години (12)</t>
  </si>
  <si>
    <t>10.6 - 12 години (13)</t>
  </si>
  <si>
    <t>12 - 20 години (14)</t>
  </si>
  <si>
    <t>над 20 години (15)</t>
  </si>
  <si>
    <t>за капиталот потребен за покривање на генералниот ризик од вложувања во должнички инструмент</t>
  </si>
  <si>
    <t>Затемнетите полиња не се пополнуваат</t>
  </si>
  <si>
    <t xml:space="preserve">Усогласена пондерирана позиција за група </t>
  </si>
  <si>
    <t xml:space="preserve">Неусогласена пондерирана позиција за група </t>
  </si>
  <si>
    <t xml:space="preserve">Хоризонтално усогласување во зона </t>
  </si>
  <si>
    <t xml:space="preserve">Неусогласена пондерирана позиција во зона </t>
  </si>
  <si>
    <t>Хоризонтално усогласување меѓу зоните</t>
  </si>
  <si>
    <t xml:space="preserve">D= помало од CI или CII </t>
  </si>
  <si>
    <t>F= помало од остаток од D или CIII (ако CI&gt;CII)</t>
  </si>
  <si>
    <t>E= помало од остаток од D или CIII (ако CII&gt;CI)</t>
  </si>
  <si>
    <t>Капитал потребен за покривање на генералниот ризик од вложувања во должнички инструменти = 10%A + 40%BI+30%(BII+BIII)+40%(D+E)+150%F+100%C</t>
  </si>
  <si>
    <t>ОПИС</t>
  </si>
  <si>
    <t>Бруто-позиција</t>
  </si>
  <si>
    <t>Нето-позиција</t>
  </si>
  <si>
    <t>Република Македонија</t>
  </si>
  <si>
    <t>акции</t>
  </si>
  <si>
    <t>берзански индекси</t>
  </si>
  <si>
    <t>Вкупно Република Македонија</t>
  </si>
  <si>
    <t>Земја 1</t>
  </si>
  <si>
    <t>Вкупно земја 1</t>
  </si>
  <si>
    <t>Земја 2</t>
  </si>
  <si>
    <t>Вкупно земја 2</t>
  </si>
  <si>
    <t>Затемнетото поле не се пополнува</t>
  </si>
  <si>
    <t>Вкупно (1+2+3+…)</t>
  </si>
  <si>
    <t xml:space="preserve">за капиталот потребен за покривање на надминувањето на лимитите на изложеност </t>
  </si>
  <si>
    <t>Пондер</t>
  </si>
  <si>
    <t>Дозволен износ на изложеност</t>
  </si>
  <si>
    <t xml:space="preserve">Изложеност од позиции во портфолиото на банкарски активности </t>
  </si>
  <si>
    <t>Инструмент</t>
  </si>
  <si>
    <t>Изложеност</t>
  </si>
  <si>
    <t>долга позиција</t>
  </si>
  <si>
    <t>кратка позиција</t>
  </si>
  <si>
    <t>Потребен капитал</t>
  </si>
  <si>
    <t xml:space="preserve">Нето-изложеност чие надминување трае до 10 дена </t>
  </si>
  <si>
    <t>Вкупно потребен капитал (1+2)</t>
  </si>
  <si>
    <t xml:space="preserve">надминување до 40% од сопствените средства </t>
  </si>
  <si>
    <t xml:space="preserve">надминување над 250% од сопствените средства </t>
  </si>
  <si>
    <t>4. Вкупен капитал потребен за покривање на надминувањето на лимитите на изложеност</t>
  </si>
  <si>
    <t xml:space="preserve">Капитал потребен за покривање на надминувањето на лимитите на изложеност </t>
  </si>
  <si>
    <t xml:space="preserve">Потребен капитал </t>
  </si>
  <si>
    <t>за капиталот потребен за покривање на ризикот од порамнување/испорака</t>
  </si>
  <si>
    <t>Договорена цена на порамнување</t>
  </si>
  <si>
    <t>Тековна пазарна вредност</t>
  </si>
  <si>
    <t>Трансакции со должнички инструменти</t>
  </si>
  <si>
    <t>5 - 15 дена</t>
  </si>
  <si>
    <t>16 - 30 дена</t>
  </si>
  <si>
    <t>31 - 45 дена</t>
  </si>
  <si>
    <t xml:space="preserve">46 и повеќе дена </t>
  </si>
  <si>
    <t xml:space="preserve">Други трансакции </t>
  </si>
  <si>
    <t>2. Капитал потребен за покривање на ризикот од порамнување/испорака за трансакции кај кои е предвидена слободна испорака</t>
  </si>
  <si>
    <t xml:space="preserve">за капиталот потребен за покривање на ризикот од другата договорна страна </t>
  </si>
  <si>
    <t>за капиталот потребен за покривање на ризикот од промена на цените на стоките</t>
  </si>
  <si>
    <t>Стандардни мерни единици</t>
  </si>
  <si>
    <t xml:space="preserve">Позиција во стандардни мерни единици </t>
  </si>
  <si>
    <t>Тековна пазарна цена</t>
  </si>
  <si>
    <t>Во стандардни мерни единици</t>
  </si>
  <si>
    <t>Пазарна вредност</t>
  </si>
  <si>
    <t>Вкупен износ на нето-позицијата</t>
  </si>
  <si>
    <t>Вкупен износ на бруто-позицијата</t>
  </si>
  <si>
    <t>Капитал потребен за покривање на ризикот од промена на цените на стоките</t>
  </si>
  <si>
    <t xml:space="preserve">за капиталот потребен за покривање на пазарните ризици од позиции во опции </t>
  </si>
  <si>
    <t>ВИД НА КУПЕНА ОПЦИЈА</t>
  </si>
  <si>
    <t>Пазарна вредност на опцијата</t>
  </si>
  <si>
    <t>5=помало од 3 и 4</t>
  </si>
  <si>
    <t xml:space="preserve">ВИД НА КУПЕНА ОПЦИЈА ЗА ЗАШТИТА НА ПОЗИЦИЈА ОД ПОРТФОЛИОТО ЗА ТРГУВАЊЕ </t>
  </si>
  <si>
    <t>Внатрешна вредност на опцијата</t>
  </si>
  <si>
    <t>Износ на базичен индикатор</t>
  </si>
  <si>
    <t>Стапка на потребен капитал</t>
  </si>
  <si>
    <t xml:space="preserve">Износ на базичен индикатор пондериран според ризикот за секоја деловна линија </t>
  </si>
  <si>
    <t xml:space="preserve">Капитал потребен за покривање на оперативниот ризик </t>
  </si>
  <si>
    <t>Приходи од камата</t>
  </si>
  <si>
    <t>Расходи од камата</t>
  </si>
  <si>
    <t>Приходи од дивиденда, освен приходите од вложувања во придружени друштва, подружници и заеднички вложувања</t>
  </si>
  <si>
    <t xml:space="preserve">Приходи од провизии и надомести </t>
  </si>
  <si>
    <t>Расходи од провизии и надомести</t>
  </si>
  <si>
    <t>Приходи и расходи од позиции коишто се дел од портфолиото за тргување</t>
  </si>
  <si>
    <t>Приходи и расходи врз основа на курсни разлики</t>
  </si>
  <si>
    <t>Реализирани приходи и расходи од позиции коишто не се мерат по објективна вредност преку билансот на успех</t>
  </si>
  <si>
    <t>Останати оперативни приходи</t>
  </si>
  <si>
    <t>Вкупен износ на базичниот индикатор за секоја од последните три години</t>
  </si>
  <si>
    <t>Услуги поврзани со финансирање трговци (средни и големи трговци)</t>
  </si>
  <si>
    <t>Тргување и продажба</t>
  </si>
  <si>
    <t>Банкарство на мало</t>
  </si>
  <si>
    <t>Комерцијално банкарство</t>
  </si>
  <si>
    <t>Платен промет и порамнување</t>
  </si>
  <si>
    <t>Услуги како агент</t>
  </si>
  <si>
    <t>Управување со средства</t>
  </si>
  <si>
    <t>Брокерски услуги на мало</t>
  </si>
  <si>
    <t xml:space="preserve">за капиталот потребен за покривање на оперативниот ризик </t>
  </si>
  <si>
    <t>состојба на __________________</t>
  </si>
  <si>
    <r>
      <t>t</t>
    </r>
    <r>
      <rPr>
        <b/>
        <sz val="7"/>
        <color indexed="8"/>
        <rFont val="Tahoma"/>
        <family val="2"/>
        <charset val="204"/>
      </rPr>
      <t xml:space="preserve">1 </t>
    </r>
    <r>
      <rPr>
        <b/>
        <sz val="10"/>
        <color indexed="8"/>
        <rFont val="Tahoma"/>
        <family val="2"/>
        <charset val="204"/>
      </rPr>
      <t>(тековна година)</t>
    </r>
  </si>
  <si>
    <r>
      <t>t</t>
    </r>
    <r>
      <rPr>
        <b/>
        <sz val="7"/>
        <color indexed="8"/>
        <rFont val="Tahoma"/>
        <family val="2"/>
        <charset val="204"/>
      </rPr>
      <t xml:space="preserve">2 </t>
    </r>
    <r>
      <rPr>
        <b/>
        <sz val="10"/>
        <color indexed="8"/>
        <rFont val="Tahoma"/>
        <family val="2"/>
        <charset val="204"/>
      </rPr>
      <t>(</t>
    </r>
    <r>
      <rPr>
        <b/>
        <sz val="11"/>
        <color indexed="8"/>
        <rFont val="Tahoma"/>
        <family val="2"/>
        <charset val="204"/>
      </rPr>
      <t>t</t>
    </r>
    <r>
      <rPr>
        <b/>
        <sz val="7"/>
        <color indexed="8"/>
        <rFont val="Tahoma"/>
        <family val="2"/>
        <charset val="204"/>
      </rPr>
      <t>1-</t>
    </r>
    <r>
      <rPr>
        <b/>
        <sz val="11"/>
        <color indexed="8"/>
        <rFont val="Tahoma"/>
        <family val="2"/>
        <charset val="204"/>
      </rPr>
      <t>1</t>
    </r>
    <r>
      <rPr>
        <b/>
        <sz val="10"/>
        <color indexed="8"/>
        <rFont val="Tahoma"/>
        <family val="2"/>
        <charset val="204"/>
      </rPr>
      <t>)</t>
    </r>
  </si>
  <si>
    <r>
      <t>t</t>
    </r>
    <r>
      <rPr>
        <b/>
        <sz val="7"/>
        <color indexed="8"/>
        <rFont val="Tahoma"/>
        <family val="2"/>
        <charset val="204"/>
      </rPr>
      <t xml:space="preserve">3 </t>
    </r>
    <r>
      <rPr>
        <b/>
        <sz val="10"/>
        <color indexed="8"/>
        <rFont val="Tahoma"/>
        <family val="2"/>
        <charset val="204"/>
      </rPr>
      <t>(t1-2)</t>
    </r>
  </si>
  <si>
    <t>Вкупен износ на базичниот индикатор за секоја од последните три години*</t>
  </si>
  <si>
    <t xml:space="preserve">Брокерски услуги на мало </t>
  </si>
  <si>
    <t>Разлика</t>
  </si>
  <si>
    <t>до еден работен ден</t>
  </si>
  <si>
    <t>од еден до четири работни дена</t>
  </si>
  <si>
    <t>по петтиот работен ден</t>
  </si>
  <si>
    <t xml:space="preserve">Капитал потребен за покривање на ризикот од порамнување/испорака за трансакции кај кои е предвидена слободна испорака </t>
  </si>
  <si>
    <t>Договорена цена на извршено плаќање/испорака</t>
  </si>
  <si>
    <t>Пондер*</t>
  </si>
  <si>
    <t xml:space="preserve">1. Капитал потребен за покривање на оперативниот ризик </t>
  </si>
  <si>
    <t>2. Структура на базичниот индикатор за деловната линија: услуги поврзани со финансирање трговци (средни и големи трговци)</t>
  </si>
  <si>
    <t>3. Структура на базичниот индикатор за деловната линија: тргување и продажба</t>
  </si>
  <si>
    <t>4. Структура на базичниот индикатор за деловната линија: банкарство на мало</t>
  </si>
  <si>
    <t>5. Структура на базичниот индикатор за деловната линија: комерцијално банкарство</t>
  </si>
  <si>
    <t>6. Структура на базичниот индикатор за деловната линија: платен промет и порамнување</t>
  </si>
  <si>
    <t>7. Структура на базичниот индикатор за деловната линија: услуги како агент</t>
  </si>
  <si>
    <t>8. Структура на базичниот индикатор за деловната линија: управување со средства</t>
  </si>
  <si>
    <t xml:space="preserve">9. Структура на базичниот индикатор за деловната линија: брокерски услуги на мало </t>
  </si>
  <si>
    <t>Ариметичка средина на тригодишните износи на базичниот индикатор</t>
  </si>
  <si>
    <t>Капитал потребен за покривање на оперативниот ризик со примена на пристапот на базичен индикатор</t>
  </si>
  <si>
    <t>Вкупен износ на базичниот индикатор пондериран според ризикот за секоја од последните три години</t>
  </si>
  <si>
    <t>Капитал потребен за покривање на оперативниот ризик со примена на стандардизираниот пристап</t>
  </si>
  <si>
    <t xml:space="preserve">Приходи и расходи од позици за заштита на вредноста на другите позиции </t>
  </si>
  <si>
    <t>за активата пондерирана според кредитниот ризик</t>
  </si>
  <si>
    <t>Фактор на конверзија</t>
  </si>
  <si>
    <t>Инструменти за кредитна заштита</t>
  </si>
  <si>
    <t>Сметководствена вредност</t>
  </si>
  <si>
    <t>Исправка на вредноста/посебна резерва</t>
  </si>
  <si>
    <t>Нето-износ</t>
  </si>
  <si>
    <t>Билансни побарувања</t>
  </si>
  <si>
    <t xml:space="preserve">        со низок ризик </t>
  </si>
  <si>
    <t xml:space="preserve">        со среден ризик </t>
  </si>
  <si>
    <t xml:space="preserve">        со висок ризик </t>
  </si>
  <si>
    <t xml:space="preserve">      од што: нефункционални побарувања</t>
  </si>
  <si>
    <t xml:space="preserve">     од што: нефункционални побарувања</t>
  </si>
  <si>
    <t xml:space="preserve">     од што: високоризични побарувања</t>
  </si>
  <si>
    <t>за вкупната актива пондерирана според кредитниот ризик</t>
  </si>
  <si>
    <t>Вкупна пондерирана актива</t>
  </si>
  <si>
    <t>Побарувања од централни влади и централни банки</t>
  </si>
  <si>
    <t>Побарувања од локалната самоуправа и регионалната власт</t>
  </si>
  <si>
    <t>Побарувања од јавни институции</t>
  </si>
  <si>
    <t>Побарувања од мултилатерални развојни банки и меѓународни организации</t>
  </si>
  <si>
    <t>Побарувања од банки</t>
  </si>
  <si>
    <t>Побарувања од други трговски друштва</t>
  </si>
  <si>
    <t>Портфолио на мали кредити</t>
  </si>
  <si>
    <t>Удели во инвестициски фондови</t>
  </si>
  <si>
    <t>состојба на ____________ година</t>
  </si>
  <si>
    <t>Конвертирани вонбилансни побарувања</t>
  </si>
  <si>
    <t>Вонбилансни побарувања (2.1+2.2+2.3+2.4)</t>
  </si>
  <si>
    <t xml:space="preserve">Вкупно </t>
  </si>
  <si>
    <t>17=(14+15+16)</t>
  </si>
  <si>
    <t>15=(11*13)</t>
  </si>
  <si>
    <t>16=(12*13)</t>
  </si>
  <si>
    <t>Нераспределено</t>
  </si>
  <si>
    <t>15 - 20 години (12)</t>
  </si>
  <si>
    <t>над 20 години (13)</t>
  </si>
  <si>
    <t>8=5*7</t>
  </si>
  <si>
    <t>9=6*7</t>
  </si>
  <si>
    <t xml:space="preserve">Пондерирани позиции* </t>
  </si>
  <si>
    <r>
      <t>t</t>
    </r>
    <r>
      <rPr>
        <b/>
        <sz val="7"/>
        <color indexed="8"/>
        <rFont val="Tahoma"/>
        <family val="2"/>
        <charset val="204"/>
      </rPr>
      <t xml:space="preserve">2 </t>
    </r>
    <r>
      <rPr>
        <b/>
        <sz val="10"/>
        <color indexed="8"/>
        <rFont val="Tahoma"/>
        <family val="2"/>
        <charset val="204"/>
      </rPr>
      <t>(t1-1)</t>
    </r>
  </si>
  <si>
    <t>8=3*7</t>
  </si>
  <si>
    <t>9=4*7</t>
  </si>
  <si>
    <t>10=5*7</t>
  </si>
  <si>
    <t>5=3-4</t>
  </si>
  <si>
    <t xml:space="preserve">Tековна позитивна изложеност </t>
  </si>
  <si>
    <t xml:space="preserve">2.  Изложеност на ризикот од другата договорна страна со примена на методот на оригинална изложеност </t>
  </si>
  <si>
    <t>Договори што се однесуваат на каматните стапки</t>
  </si>
  <si>
    <t>до 1 година</t>
  </si>
  <si>
    <t>за секоја дополнителна година</t>
  </si>
  <si>
    <t>Договори што се онесуваат на девизниот курс и златото</t>
  </si>
  <si>
    <t xml:space="preserve">Пондер </t>
  </si>
  <si>
    <t>Изложеност на ризик</t>
  </si>
  <si>
    <t>Вкупен износ на изложеност на ризикот од другата договорна страна со примена на методот на оригинална изложенст</t>
  </si>
  <si>
    <t>3. Изложеност на ризикот од другата договорна страна со примена на методот на пазарна вредност</t>
  </si>
  <si>
    <t>Тековна изложеност</t>
  </si>
  <si>
    <t>Потенцијална изложеност</t>
  </si>
  <si>
    <t>7=3+6</t>
  </si>
  <si>
    <t>Договори коишто се однесуваат на каматните стапки</t>
  </si>
  <si>
    <t>Договори коишто се однесуваат на девизниот курс и златото</t>
  </si>
  <si>
    <t>над 5 години</t>
  </si>
  <si>
    <t>Договори коишто се однесуваат на благородните метали, освен злато</t>
  </si>
  <si>
    <t>Договори коишто се однесуваат на стоките коишто не се благороден метал</t>
  </si>
  <si>
    <t>Вкупен износ на изложеност на ризикот од другата договорна страна со примена на методот на пазарна вредност</t>
  </si>
  <si>
    <t xml:space="preserve">1. Капитал потребен за покривање на ризикот од другата договорна страна </t>
  </si>
  <si>
    <t xml:space="preserve">Финансиски деривати </t>
  </si>
  <si>
    <t>Трансакции за кредитирање на купувањето хартии од вредност со плаќање на одреден износ</t>
  </si>
  <si>
    <t>Пондерирана изложеност</t>
  </si>
  <si>
    <t>6=5*8%</t>
  </si>
  <si>
    <t xml:space="preserve">Изложеност </t>
  </si>
  <si>
    <t xml:space="preserve">Вкупно потребен капитал </t>
  </si>
  <si>
    <t xml:space="preserve">Пондер на ризичност за договорната страна </t>
  </si>
  <si>
    <t>Актива пондерирана според кредитниот ризик имајќи го предвид влијанието на инструментите за кредитна заштита</t>
  </si>
  <si>
    <t xml:space="preserve">Актива пондерирана според кредитниот ризик имајќи го предвид влијанието на инструментите за кредитна заштита распределена по соодветни пондери на ризичност </t>
  </si>
  <si>
    <t xml:space="preserve">за стапката на адекватноста на капиталот </t>
  </si>
  <si>
    <t>состојба на ___________</t>
  </si>
  <si>
    <t xml:space="preserve">Капитал потребен за покривање на кредитниот ризик </t>
  </si>
  <si>
    <t>Агрегатна девизна позиција</t>
  </si>
  <si>
    <t xml:space="preserve">Нето-позиција во злато </t>
  </si>
  <si>
    <t xml:space="preserve">Капитал потребен за покривање на валутниот ризик </t>
  </si>
  <si>
    <t xml:space="preserve">Капитал потребен за покривање на ризикот од промена на цените на стоките </t>
  </si>
  <si>
    <t xml:space="preserve">Капитал потребен за покривање на ризикот од порамнување/испорака </t>
  </si>
  <si>
    <t xml:space="preserve">Вкупен износ на капитал потребен за покривање на ризикот од порамнување/испорака  </t>
  </si>
  <si>
    <t>3. Вкупен капитал потребен за покривање на ризикот од порамнување/испорака</t>
  </si>
  <si>
    <t xml:space="preserve">Капитал потребен за покривање на специфичниот ризик од вложувања во должнички инструменти </t>
  </si>
  <si>
    <t xml:space="preserve">Капитал потребен за покривање на генералниот ризик од вложувања во должнички инструменти </t>
  </si>
  <si>
    <t xml:space="preserve">Капитал потребен за покривање на пазарните ризици од позиции во опции </t>
  </si>
  <si>
    <t xml:space="preserve">Капитал потребен за покривање на ризиците </t>
  </si>
  <si>
    <t xml:space="preserve">СОПСТВЕНИ СРЕДСТВА </t>
  </si>
  <si>
    <t xml:space="preserve">Сопственички инструменти </t>
  </si>
  <si>
    <t>Своп на сопственички инструмент</t>
  </si>
  <si>
    <t>АКТИВА ПОНДЕРИРАНА СПОРЕД ВАЛУТНИОТ РИЗИК</t>
  </si>
  <si>
    <t>Актива пондерирана според валутниот ризик</t>
  </si>
  <si>
    <t>АКТИВА ПОНДЕРИРАНА СПОРЕД ОПЕРАТИВНИОТ РИЗИК</t>
  </si>
  <si>
    <t>Актива пондерирана според оперативниот ризик</t>
  </si>
  <si>
    <t>АКТИВА ПОНДЕРИРАНА СПОРЕД ДРУГИТЕ РИЗИЦИ</t>
  </si>
  <si>
    <t>Актива пондерирана според други ризици</t>
  </si>
  <si>
    <t>Актива пондерирана според кредитниот ризик со примена на стандардизиран пристап</t>
  </si>
  <si>
    <t>за капиталот потребен за покривање на ризикот од вложувања во сопственички инструменти</t>
  </si>
  <si>
    <t xml:space="preserve">сопственички инструменти коишто се дел од финансиски дериват </t>
  </si>
  <si>
    <t>останати сопственички инструменти</t>
  </si>
  <si>
    <t>Капитал потребен за покривање на специфичниот ризик од вложувања во сопственички инструменти (ред. бр. I колона бр. 5 x 4%)</t>
  </si>
  <si>
    <t>Капитал потребен за покривање на генералниот ризик од вложувања во сопственички инструменти (ред. бр I колона бр. 6 x 8%)</t>
  </si>
  <si>
    <t>Трансакции со сопственички инструменти</t>
  </si>
  <si>
    <t xml:space="preserve">Договори коишто се однесуваат на сопственичките инструменти </t>
  </si>
  <si>
    <t>Побарувања покриени со станбени објекти</t>
  </si>
  <si>
    <t>Побарувања покриени со деловни објекти</t>
  </si>
  <si>
    <t>КАПИТАЛ ПОТРЕБЕН ЗА ПОКРИВАЊЕ НА КРЕДИТНИОТ РИЗИК (XII*8%)</t>
  </si>
  <si>
    <t>7=5*6</t>
  </si>
  <si>
    <t>Вкупни вонбилансни побарувања</t>
  </si>
  <si>
    <t>Активни позиции од портфолиото за тргување</t>
  </si>
  <si>
    <t>ВКУПНИ АКТИВНОСТИ (1+2+3)</t>
  </si>
  <si>
    <t>Портфолио за тргување</t>
  </si>
  <si>
    <t>Портфолио за тргување/вкупни активности (5/4)</t>
  </si>
  <si>
    <t>ВКУПНА БИЛАНСНА И ВОНБИЛАНСНА ИЗЛОЖЕНОСТ (1+2)</t>
  </si>
  <si>
    <t>2.1</t>
  </si>
  <si>
    <t>2.2</t>
  </si>
  <si>
    <t>2.3</t>
  </si>
  <si>
    <t>2.4</t>
  </si>
  <si>
    <t>за побарувања од централни влади и централни банки</t>
  </si>
  <si>
    <t>за побарувања од локалната самоуправа и регионалната власт</t>
  </si>
  <si>
    <t>за побарувања од јавни институции</t>
  </si>
  <si>
    <t>за побарувања од мултилатерални развојни банки и меѓународни организации</t>
  </si>
  <si>
    <t>за побарувања од банки</t>
  </si>
  <si>
    <t>за побарувања од други трговски друштва</t>
  </si>
  <si>
    <t xml:space="preserve">за побарувања од портфолио на мали кредити </t>
  </si>
  <si>
    <t>за побарувања покриени со станбени објекти</t>
  </si>
  <si>
    <t>за изложеност во форма на удели во инвестициски фондови</t>
  </si>
  <si>
    <t xml:space="preserve">ВКУПНА АКТИВА ПОНДЕРИРАНА СПОРЕД КРЕДИТНИОТ РИЗИК ЗА ПОБАРУВАЊА ОД ЦЕНТРАЛНИ ВЛАДИ И ЦЕНТРАЛНИ БАНКИ </t>
  </si>
  <si>
    <t>ВКУПНА АКТИВА ПОНДЕРИРАНА СПОРЕД КРЕДИТНИОТ РИЗИК ЗА ПОБАРУВАЊА ОД ЛОКАЛНАТА САМОУПРАВА И РЕГИОНАЛНАТА ВЛАСТ</t>
  </si>
  <si>
    <t>ВКУПНА АКТИВА ПОНДЕРИРАНА СПОРЕД КРЕДИТНИОТ РИЗИК ЗА ПОБАРУВАЊА ОД ЈАВНИ ИНСТИТУЦИИ</t>
  </si>
  <si>
    <t>ВКУПНА АКТИВА ПОНДЕРИРАНА СПОРЕД КРЕДИТНИОТ РИЗИК ЗА ПОБАРУВАЊА ОД МУЛТИЛАТЕРАЛНИ РАЗВОЈНИ БАНКИ И МЕЃУНАРОДНИ ОРГАНИЗАЦИИ</t>
  </si>
  <si>
    <t xml:space="preserve">ВКУПНА АКТИВА ПОНДЕРИРАНА СПОРЕД КРЕДИТНИОТ РИЗИК ЗА ПОБАРУВАЊА ОД БАНКИ </t>
  </si>
  <si>
    <t>ВКУПНА АКТИВА ПОНДЕРИРАНА СПОРЕД КРЕДИТНИОТ РИЗИК ЗА ПОБАРУВАЊА ОД ДРУГИ ТРГОВСКИ ДРУШТВА</t>
  </si>
  <si>
    <t>ВКУПНА АКТИВА ПОНДЕРИРАНА СПОРЕД КРЕДИТНИОТ РИЗИК ЗА ПОБАРУВАЊА ПОКРИЕНИ СО ДЕЛОВНИ ОБЈЕКТИ</t>
  </si>
  <si>
    <t>ВКУПНА АКТИВА ПОНДЕРИРАНА СПОРЕД КРЕДИТНИОТ РИЗИК ЗА ИЗЛОЖЕНОСТ ВО ФОРМА НА УДЕЛИ ВО ИНВЕСТИЦИСКИ ФОНДОВИ</t>
  </si>
  <si>
    <t>за вкупната вонбилансна актива пондерирана според кредитниот ризик</t>
  </si>
  <si>
    <t>11.1</t>
  </si>
  <si>
    <t>11.2</t>
  </si>
  <si>
    <t>11.3</t>
  </si>
  <si>
    <t xml:space="preserve">ВКУПНА АКТИВА ПОНДЕРИРАНА СПОРЕД КРЕДИТНИОТ РИЗИК </t>
  </si>
  <si>
    <t>11.1.1</t>
  </si>
  <si>
    <t>11.1.2</t>
  </si>
  <si>
    <t>11.1.3</t>
  </si>
  <si>
    <t>11.1.4</t>
  </si>
  <si>
    <t>Капитал потребен за покривање на позицискиот ризик (11.1.1+11.1.2+11.1.3+11.1.4)</t>
  </si>
  <si>
    <t>14=(10*8)</t>
  </si>
  <si>
    <t>10=6*9</t>
  </si>
  <si>
    <t>Вонбилансна изложеност</t>
  </si>
  <si>
    <t>Билансна изложеност</t>
  </si>
  <si>
    <t>Исправка на вредноста</t>
  </si>
  <si>
    <t>Необезбеден дел</t>
  </si>
  <si>
    <t>Обезбеден дел</t>
  </si>
  <si>
    <t>5=(3-4)-6</t>
  </si>
  <si>
    <t>ВКУПНА ПОНДЕРИРАНА БИЛАНСНА И ВОНБИЛАНСНА АКТИВА</t>
  </si>
  <si>
    <t>Вкупна конвертирана вредност</t>
  </si>
  <si>
    <t>Вкупни пондерирани побарувања од локалната самоуправа и регионалната власт</t>
  </si>
  <si>
    <t>Вкупна пондерирана вредност на портфолио на мали кредити</t>
  </si>
  <si>
    <t>ВКУПНА ВОНБИЛАНСНА АКТИВА (I+II+III+IV+V+VI+VII+VIII+IX+X+XI)</t>
  </si>
  <si>
    <t>ВКУПНА ПОНДЕРИРАНА ВОНБИЛАНСНА АКТИВА (I.5+II.5+III.5+IV.5+V.5+VI.5+VII.5+VIII.5+IX.5+X.5+XI.5)</t>
  </si>
  <si>
    <t>Актива пондерирана според кредитниот ризик без да се земе предвид влијанието на инструментите за кредитна заштита*</t>
  </si>
  <si>
    <t>Необезбеден дел од позициите**</t>
  </si>
  <si>
    <t>Необезбеден дел од позициите*</t>
  </si>
  <si>
    <t>Позиции обезбедени со финансирани инструменти*</t>
  </si>
  <si>
    <t>Позиции обезбедени со нефинансирани инструменти*</t>
  </si>
  <si>
    <t>Позиции обезбедени со финансирани инструменти (финансиско обезбедување, билансно нетирање и останати инструменти)**</t>
  </si>
  <si>
    <t>Позиции обезбедени со нефинансирани инструменти  (гаранции и контрагаранции)**</t>
  </si>
  <si>
    <t>ВКУПНА АКТИВА ПОНДЕРИРАНА СПОРЕД КРЕДИТНИОТ РИЗИК ЗА ПОБАРУВАЊА ОД ПОРТФОЛИО НА МАЛИ КРЕДИТИ</t>
  </si>
  <si>
    <t>ВКУПНА АКТИВА ПОНДЕРИРАНА СПОРЕД КРЕДИТНИОТ РИЗИК ЗА ПОБАРУВАЊА ПОКРИЕНИ СО СТАНБЕНИ ОБЈЕКТИ</t>
  </si>
  <si>
    <t>Вонбилансни побарувања распоредени по соодветни пондери на ризичност (имајќи ги предвид инструментите за кредитна заштита - за обезбедениот дел)</t>
  </si>
  <si>
    <t>КАТЕГОРИЈА НА ИЗЛОЖЕНОСТ</t>
  </si>
  <si>
    <t>Вонбилансни побарувања од централни влади и централни банки</t>
  </si>
  <si>
    <t>Вкупни пондерирани вонбилансни побарувања од централни влади и централни банки</t>
  </si>
  <si>
    <t>Вонбилансни побарувања од локалната самоуправа и регионалната власт</t>
  </si>
  <si>
    <t>Вонбилансни побарувања од јавни институции</t>
  </si>
  <si>
    <t>Вонбилансни побарувања од мултилатерални развојни банки и меѓународни организации</t>
  </si>
  <si>
    <t>Вонбилансни побарувања од банки</t>
  </si>
  <si>
    <t>Вонбилансни побарувања од други трговски друштва</t>
  </si>
  <si>
    <t>Портфолио на мали кредити - вонбилансни побарувања</t>
  </si>
  <si>
    <t>Вонбилансни побарувања покриени со станбени објекти</t>
  </si>
  <si>
    <t>Вонбилансни побарувања покриени со деловни објекти</t>
  </si>
  <si>
    <t>Удели во инвестициски фондови - вонбилансни побарувања</t>
  </si>
  <si>
    <t>Останати вонбилансни позиции</t>
  </si>
  <si>
    <t>Вкупни пондерирани вонбилансни побарувања од јавни институции</t>
  </si>
  <si>
    <t>Вкупни пондерирани вонбилансни побарувања од мултилатерални развојни банки и меѓународни организации</t>
  </si>
  <si>
    <t>Вкупни пондерирани вонбилансни побарувања од банки</t>
  </si>
  <si>
    <t>Вкупни пондерирани вонбилансни побарувања од други трговски друштва</t>
  </si>
  <si>
    <t>Вкупни пондерирани вонбилансни побарувања од удели во инвестициски фондови</t>
  </si>
  <si>
    <t>Вкупни пондерирани вонбилансни побарувања од останати позиции</t>
  </si>
  <si>
    <t>за останати позиции</t>
  </si>
  <si>
    <t>ВКУПНА АКТИВА ПОНДЕРИРАНА СПОРЕД КРЕДИТНИОТ РИЗИК ЗА ОСТАНАТИ ПОЗИЦИИ</t>
  </si>
  <si>
    <t>XIV</t>
  </si>
  <si>
    <t>ВКУПНИ КОНВЕРТИРАНИ ВОНБИЛАНСНИ ПОБАРУВАЊА</t>
  </si>
  <si>
    <t>Вкупни билансни побарувања</t>
  </si>
  <si>
    <t xml:space="preserve">   од што: без кредитен рејтинг од призната ИКР или АКИ</t>
  </si>
  <si>
    <t>за побарувања покриени со деловни објекти</t>
  </si>
  <si>
    <t>6=(3-4+5)*</t>
  </si>
  <si>
    <t>6=3-4 доколку 3 &gt; 4</t>
  </si>
  <si>
    <t>7=4-3 доколку 4 &gt; 3</t>
  </si>
  <si>
    <t xml:space="preserve"> над 1 - 2 години</t>
  </si>
  <si>
    <t>+1 п.п.</t>
  </si>
  <si>
    <t>над 1 - 2 години</t>
  </si>
  <si>
    <t>над  1 до 5 години</t>
  </si>
  <si>
    <t>над 1 до 5 години</t>
  </si>
  <si>
    <t>+3 п.п.</t>
  </si>
  <si>
    <t>Износ на слободни сопствени средства (ред 2 - ред 3)</t>
  </si>
  <si>
    <t>Надминување на изложеноста (5-4) ако 5 &gt; 4</t>
  </si>
  <si>
    <t xml:space="preserve">Нето-изложеност чие надминување трае повеќе од 10 дена </t>
  </si>
  <si>
    <t xml:space="preserve">надминување над 40-60% од сопствените средства </t>
  </si>
  <si>
    <t xml:space="preserve">надминување над 60-80% од сопствените средства </t>
  </si>
  <si>
    <t xml:space="preserve">надминување над 80-100% од сопствените средства </t>
  </si>
  <si>
    <t xml:space="preserve">надминување над 100-250% од сопствените средства </t>
  </si>
  <si>
    <t>10. Структура на базичниот индикатор за нераспределените активности</t>
  </si>
  <si>
    <t>Нераспределени активности</t>
  </si>
  <si>
    <t xml:space="preserve">Фјучерс/форвард каде што предмет е каматната стапка </t>
  </si>
  <si>
    <t xml:space="preserve">Фјучерс/форвард каде што предмет е должнички инструмент </t>
  </si>
  <si>
    <t xml:space="preserve">Форвард каде што предмет е девизниот курс  </t>
  </si>
  <si>
    <t>Фјучерс/форвард каде што предмет е сопственички инструмент</t>
  </si>
  <si>
    <t xml:space="preserve">Фјучерс/форвард каде што предмет е берзански индекс </t>
  </si>
  <si>
    <t xml:space="preserve">        со среднонизок ризик</t>
  </si>
  <si>
    <t>*Вонбилансните изложености прво се претвораат во билансни со користење на соодветниот фактор на конверзија, а потоа се множат со соодветниот пондер на ризичност.</t>
  </si>
  <si>
    <t>** Вонбилансните изложености се внесуваат без да се земе предвид факторот на конверзија.</t>
  </si>
  <si>
    <t>Вкупни пондерирани вонбилансни побарувања покриени со станбени објекти</t>
  </si>
  <si>
    <t>Вкупни пондерирани вонбилансни побарувања покриени со деловни објекти</t>
  </si>
  <si>
    <t>Позиции коишто не носат ризик</t>
  </si>
  <si>
    <t>Забелешка: Периодите според кои се групираат одделните инструменти се утврдуваат на следниов начин: 1-3 месеци го означува периодот од 1 месец и 1 ден до 3 месеци, 3-6 месеци го означува периодот од 3 месеци и 1 ден до 6 месеци, 6-12 месеци го означува периодот од 6 месеци и 1 ден до 12 месеци, 1-2 години го означува периодот од 1 година и 1 ден до 2 години итн.</t>
  </si>
  <si>
    <t>* Колоните 8 и 9 од образецот ГР-ДИ/1, во апсолутна вредност.</t>
  </si>
  <si>
    <t>1. Капитал потребен за покривање на ризикот од порамнување/испорака за трансакции коишто не се намирени во рок од пет или повеќе работни дена по договорениот датум на порамнување</t>
  </si>
  <si>
    <t>Капитал потребен за покривање на ризикот од порамнување/испорака за трансакции коишто не се намирени во рок од пет или повеќе работни дена по договорениот датум на порамнување</t>
  </si>
  <si>
    <t xml:space="preserve">* Договорениот износ на извршеното плаќање/испорака се пондерира согласно со главата VI од Одлуката (кредитен ризик). </t>
  </si>
  <si>
    <t>Репо-договори за продажба/купување хартии од вредност и стоки и договори за давање на заем/зајмување хартии од вредност и стоки</t>
  </si>
  <si>
    <t>Трансакции со долг рок на порамнување</t>
  </si>
  <si>
    <t>Нето-изложеност од позиции во портфолиото за тргување коишто се однесуваат на лице и лицата поврзани со него (ред бр. I од табелата бр. 2)</t>
  </si>
  <si>
    <t xml:space="preserve">Нето-изложеност од позиции во портфолиото за тргување коишто се однесуваат на лице и лицата поврзани со него за кои се пресметува капитал потребен за покривање на надминување на лимитот </t>
  </si>
  <si>
    <t>Изложеност кон лице и лицата поврзани со него</t>
  </si>
  <si>
    <t>Нето-изложеност од позиции во портфолиото за тргување коишто се однесуваат на лице и лицата поврзани со него</t>
  </si>
  <si>
    <t>2. Изложеност кон лице и лицата поврзани со него за која банката утврдува капитал потребен за покривање на надминувањето на лимитите на изложеност за секое надминување</t>
  </si>
  <si>
    <t xml:space="preserve">1. Вкупен износ на изложеност на секое надминување </t>
  </si>
  <si>
    <t>Капитал потребен за предметот на опцијата</t>
  </si>
  <si>
    <t>Вкупен капитал потребен за купени опции за заштита на позиција од портфолиото за тргување</t>
  </si>
  <si>
    <t>*Збирот на редот I по одделни години треба да е еднаков на износот од колоните 3, 4 или 5 од редот 11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</si>
  <si>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13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</si>
  <si>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14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</si>
  <si>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15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</si>
  <si>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16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</si>
  <si>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17 од табелата бр. 1 - Капитал потребен за покривање на оперативниот ризик</t>
  </si>
  <si>
    <t>*Збирот на редот I по одделни години треба да е еднаков на износот од колоните 3, 4 или 5 од редот 18 од табелата бр. 1  - Капитал потребен за покривање на оперативниот ризик</t>
  </si>
  <si>
    <t>за сопствените средства</t>
  </si>
  <si>
    <t>за портфолиото за тргување</t>
  </si>
  <si>
    <t>за вкупните активности</t>
  </si>
  <si>
    <t>ЗБИРЕН ИЗВЕШТАЈ</t>
  </si>
  <si>
    <t>Квалификувани позиции</t>
  </si>
  <si>
    <t xml:space="preserve">3. Капитал потребен за покривање на секое надминување на лимитот на изложеност </t>
  </si>
  <si>
    <t>Вкупен износ на капитал потребен за покривање на сите надминувања на лимитите на изложеност</t>
  </si>
  <si>
    <t xml:space="preserve">Вкупeн капитал потребен за купени опции заради тргување </t>
  </si>
  <si>
    <t>Вкупен капитал потребен за покривање на пазарните ризици од позиции во опции (I+II)</t>
  </si>
  <si>
    <t xml:space="preserve">Капитал потребен за покривање на специфичниот ризик од вложувања во сопственички инструменти </t>
  </si>
  <si>
    <t xml:space="preserve">Капитал потребен за покривање на генералниот ризик од вложувања во сопственички инструменти </t>
  </si>
  <si>
    <t>*Збирот на редот I по одделни години треба да е еднаков на износот од колоните 3, 4 или 5 од редот 19 од табелата бр. 1  - Капитал потребен за покривање на оперативниот ризик</t>
  </si>
  <si>
    <r>
      <t>*</t>
    </r>
    <r>
      <rPr>
        <b/>
        <sz val="11"/>
        <color indexed="8"/>
        <rFont val="Tahoma"/>
        <family val="2"/>
      </rPr>
      <t>Збирот на редот I по одделни години треба да е еднаков на износот од колоните 3, 4 или 5 од редот 12 од табелата бр. 1 - Капитал потребен за покривање на оперативниот ризик</t>
    </r>
  </si>
  <si>
    <t xml:space="preserve">за износот на дозволените пречекорувања на трансакциските сметки и на издадените </t>
  </si>
  <si>
    <t xml:space="preserve">кредитни картички утврдени согласно со точката 66-а од Oдлуката </t>
  </si>
  <si>
    <t xml:space="preserve"> со состојба на ___________</t>
  </si>
  <si>
    <t>Нето износ</t>
  </si>
  <si>
    <t>Вкупна изложеност на датумот за кој се известува</t>
  </si>
  <si>
    <t>Дозволени пречекорувања на трансакциските сметки (негативни салда на тековни сметки)</t>
  </si>
  <si>
    <t>Вонбилансни побарувања</t>
  </si>
  <si>
    <t xml:space="preserve">Издадени кредитни картички  </t>
  </si>
  <si>
    <t>Вкупно на датумот за кој се известува:</t>
  </si>
  <si>
    <t>Вкупна изложеност на 31 декември 2015 година</t>
  </si>
  <si>
    <t>Вкупно на 31 декември 2015 година:</t>
  </si>
  <si>
    <t>Позитивна разлика (3-6)</t>
  </si>
  <si>
    <t>Негативна разлика (3-6)</t>
  </si>
  <si>
    <t>Пондерирана позитивна разлика (7*75%)</t>
  </si>
  <si>
    <t>1.</t>
  </si>
  <si>
    <t>2.</t>
  </si>
  <si>
    <t>3.</t>
  </si>
  <si>
    <t>Редовен основен капитал (РОК)</t>
  </si>
  <si>
    <t>3.1.</t>
  </si>
  <si>
    <t>Позиции во РОК</t>
  </si>
  <si>
    <t>3.1.1.</t>
  </si>
  <si>
    <t>Kапитални инструменти од РОК</t>
  </si>
  <si>
    <t>3.1.2.</t>
  </si>
  <si>
    <t>Премија од капиталните инструменти од РОК</t>
  </si>
  <si>
    <t>3.1.3.</t>
  </si>
  <si>
    <t xml:space="preserve">Задолжителна општа резерва (општ резервен фонд) </t>
  </si>
  <si>
    <t>3.1.4.</t>
  </si>
  <si>
    <t>Задржана нераспоредена добивка</t>
  </si>
  <si>
    <t>3.1.5.</t>
  </si>
  <si>
    <t>(-) Акумулирана загуба од претходни години</t>
  </si>
  <si>
    <t>3.1.6.</t>
  </si>
  <si>
    <t xml:space="preserve">Тековна добивка или добивка на крајот на годината </t>
  </si>
  <si>
    <t>3.1.7.</t>
  </si>
  <si>
    <t>Збирна сеопфатна добивка или загуба</t>
  </si>
  <si>
    <t>3.2.</t>
  </si>
  <si>
    <t>(-) Одбитни ставки од РОК</t>
  </si>
  <si>
    <t>3.2.1.</t>
  </si>
  <si>
    <t>(-) Загуба на крајот на годината или тековна загуба</t>
  </si>
  <si>
    <t>3.2.2.</t>
  </si>
  <si>
    <t>(-) Нематеријални средства</t>
  </si>
  <si>
    <t>3.2.3.</t>
  </si>
  <si>
    <t xml:space="preserve">(-) Одложени даночни средства коишто зависат од идната профитабилност на банката </t>
  </si>
  <si>
    <t>3.2.4.</t>
  </si>
  <si>
    <t>(-) Вложувања во сопствени капитални инструменти од РОК</t>
  </si>
  <si>
    <t>3.2.4.1.</t>
  </si>
  <si>
    <t xml:space="preserve">   (-) Директни вложувања во сопствени капитални инструменти од РОК</t>
  </si>
  <si>
    <t>3.2.4.2.</t>
  </si>
  <si>
    <t xml:space="preserve">   (-) Индиректни вложувања во сопствени капитални инструменти од РОК</t>
  </si>
  <si>
    <t>3.2.4.3.</t>
  </si>
  <si>
    <t xml:space="preserve">   (-) Синтетички вложувања во сопствени капитални инструменти од РОК</t>
  </si>
  <si>
    <t>3.2.4.4.</t>
  </si>
  <si>
    <t xml:space="preserve">   (-) Вложувања во сопствени капитални инструменти од РОК за кои банката има договорна обврска да ги купи</t>
  </si>
  <si>
    <t>3.2.5.</t>
  </si>
  <si>
    <t>(-) Директни, индиректни и синтетички вложувања во капитални инструменти од РОК на лица од финансискиот сектор, при што тие лица имаат вложувања во банката</t>
  </si>
  <si>
    <t>3.2.6.</t>
  </si>
  <si>
    <t>(-) Директни, индиректни и синтетички вложувања во капитални инструменти од РОК на лица од финансискиот сектор во кои банката нема значајно вложување</t>
  </si>
  <si>
    <t>3.2.7.</t>
  </si>
  <si>
    <t>(-) Директни, индиректни и синтетички вложувања во капитални инструменти од РОК на лица од финансискиот сектор во кои банката има значајно вложување</t>
  </si>
  <si>
    <t>3.2.8.</t>
  </si>
  <si>
    <t>(-) Износ на одбитни ставки од ДОК којшто го надминува вкупниот износ на ДОК</t>
  </si>
  <si>
    <t>3.2.9.</t>
  </si>
  <si>
    <t>(-) Износ на надминувањето на лимитите за вложувања во нефинансиски институции</t>
  </si>
  <si>
    <t>3.2.10.</t>
  </si>
  <si>
    <t xml:space="preserve">(-) Трошоци за данок </t>
  </si>
  <si>
    <t>3.2.11.</t>
  </si>
  <si>
    <t>(-) Разлика меѓу висината на потребната и извршената исправка на вредноста/посебната резерва</t>
  </si>
  <si>
    <t>3.3.</t>
  </si>
  <si>
    <t>Регулаторни усогласувања на РОК</t>
  </si>
  <si>
    <t>3.3.1.</t>
  </si>
  <si>
    <t>(-) Зголемување на РОК коешто произлегува од позиции на секјуритизација</t>
  </si>
  <si>
    <t>3.3.2.</t>
  </si>
  <si>
    <t>(-) Добивки или (+) загуби од заштитата од ризикот од парични текови</t>
  </si>
  <si>
    <t>3.3.3.</t>
  </si>
  <si>
    <t>(-) Добивки или (+) загуби од обврски на банката коишто се мерат по објективна вредност</t>
  </si>
  <si>
    <t>3.3.4.</t>
  </si>
  <si>
    <t>(-) Добивки или (+) загуби  поврзани со обврски врз основа на деривати коишто се мерат по објективна вредност</t>
  </si>
  <si>
    <t>3.4.</t>
  </si>
  <si>
    <t>3.4.1.</t>
  </si>
  <si>
    <t xml:space="preserve">Неконтролирачко (малцинско) учество коешто се признава во РОК на консолидирана основа </t>
  </si>
  <si>
    <t>3.4.2.</t>
  </si>
  <si>
    <t>Останато</t>
  </si>
  <si>
    <t>3.5.</t>
  </si>
  <si>
    <t>Други позиции од РОК</t>
  </si>
  <si>
    <t>4.</t>
  </si>
  <si>
    <t>Додатен основен капитал (ДОК)</t>
  </si>
  <si>
    <t>4.1.</t>
  </si>
  <si>
    <t>Позиции во ДОК</t>
  </si>
  <si>
    <t>4.1.1.</t>
  </si>
  <si>
    <t>Капитални инструменти од ДОК</t>
  </si>
  <si>
    <t>4.1.2.</t>
  </si>
  <si>
    <t>Премија од капиталните инструменти од ДОК</t>
  </si>
  <si>
    <t>4.2.</t>
  </si>
  <si>
    <t>(-) Одбитни ставки од ДОК</t>
  </si>
  <si>
    <t>4.2.1.</t>
  </si>
  <si>
    <t>(-) Вложувања во сопствени капитални инструменти од ДОК</t>
  </si>
  <si>
    <t>4.2.1.1.</t>
  </si>
  <si>
    <t xml:space="preserve">   (-) Директни вложувања во сопствени капитални инструменти од ДОК</t>
  </si>
  <si>
    <t>4.2.1.2.</t>
  </si>
  <si>
    <t xml:space="preserve">   (-) Индиректни вложувања во сопствени капитални инструменти од ДОК</t>
  </si>
  <si>
    <t>4.2.1.3.</t>
  </si>
  <si>
    <t xml:space="preserve">   (-) Синтетички вложувања во сопствени капитални инструменти од ДОК</t>
  </si>
  <si>
    <t>4.2.1.4.</t>
  </si>
  <si>
    <t xml:space="preserve">   (-) Вложувања во сопствени капитални инструменти од ДОК за кои банката има договорна обврска да ги купи</t>
  </si>
  <si>
    <t>4.2.2.</t>
  </si>
  <si>
    <t xml:space="preserve">(-) Директни, индиректни и синтетички вложувања во капитални инструменти од ДОК на лица од финансискиот сектор, при што тие лица имаат вложувања во банката </t>
  </si>
  <si>
    <t>4.2.3.</t>
  </si>
  <si>
    <t>(-) Директни, индиректни и синтетички вложувања во капитални инструменти од ДОК на лица од финансискиот сектор во кои банката нема значајно вложување</t>
  </si>
  <si>
    <t>4.2.4.</t>
  </si>
  <si>
    <t>(-) Директни, индиректни и синтетички вложувања во капитални инструменти од ДОК на лица од финансискиот сектор во кои банката има значајно вложување</t>
  </si>
  <si>
    <t>4.2.5.</t>
  </si>
  <si>
    <t>(-) Износ на одбитни ставки од ДК којшто го надминува вкупниот износ на ДК</t>
  </si>
  <si>
    <t>4.2.6.</t>
  </si>
  <si>
    <t>4.3.</t>
  </si>
  <si>
    <t>Регулаторни усогласувања на ДОК</t>
  </si>
  <si>
    <t>4.3.1.</t>
  </si>
  <si>
    <t>(-) Зголемување на ДОК коешто произлегува од позиции на секјуритизација</t>
  </si>
  <si>
    <t>4.3.2.</t>
  </si>
  <si>
    <t>(-) Добивки или (+) загуби  од заштитата од ризикот од парични текови</t>
  </si>
  <si>
    <t>4.3.3.</t>
  </si>
  <si>
    <t>(-) Добивки или (+) загуби  од обврски на банката коишто се мерат по објективна вредност</t>
  </si>
  <si>
    <t>4.3.4.</t>
  </si>
  <si>
    <t>(-) Добивки или (+) загуби поврзани со обврски врз основа на деривати коишто се мерат по објективна вредност</t>
  </si>
  <si>
    <t>4.4.</t>
  </si>
  <si>
    <t>4.4.1.</t>
  </si>
  <si>
    <t>Прифатлив додатен основен капитал којшто се признава во ДОК на консолидирана основа</t>
  </si>
  <si>
    <t>4.4.2.</t>
  </si>
  <si>
    <t>4.5.</t>
  </si>
  <si>
    <t>Други позиции од ДОК</t>
  </si>
  <si>
    <t>5.</t>
  </si>
  <si>
    <t>Дополнителен капитал (ДК)</t>
  </si>
  <si>
    <t>5.1.</t>
  </si>
  <si>
    <t>Позиции во ДК</t>
  </si>
  <si>
    <t>5.1.1.</t>
  </si>
  <si>
    <t xml:space="preserve">Капитални инструменти од ДК </t>
  </si>
  <si>
    <t>5.1.2.</t>
  </si>
  <si>
    <t xml:space="preserve">Субординирани кредити </t>
  </si>
  <si>
    <t>5.1.3.</t>
  </si>
  <si>
    <t>Премија од капиталните инструменти од ДК</t>
  </si>
  <si>
    <t>5.2.</t>
  </si>
  <si>
    <t>(-) Одбитни ставки од ДК</t>
  </si>
  <si>
    <t>5.2.1.</t>
  </si>
  <si>
    <t xml:space="preserve">(-) Вложувања во сопствени капитални инструменти од ДК </t>
  </si>
  <si>
    <t>5.2.1.1.</t>
  </si>
  <si>
    <t xml:space="preserve">   (-) Директни вложувања во сопствени капитални инструменти од ДК </t>
  </si>
  <si>
    <t>5.2.1.2.</t>
  </si>
  <si>
    <t xml:space="preserve">   (-) Индиректни вложувања во сопствени капитални инструменти од ДК </t>
  </si>
  <si>
    <t>5.2.1.3.</t>
  </si>
  <si>
    <t xml:space="preserve">   (-) Синтетички вложувања во сопствени капитални инструменти од ДК </t>
  </si>
  <si>
    <t>5.2.1.4.</t>
  </si>
  <si>
    <t xml:space="preserve">   (-) Вложувања во сопствени капитални инструменти од ДК за кои банката има договорна обврска да ги купи</t>
  </si>
  <si>
    <t>5.2.2.</t>
  </si>
  <si>
    <t>(-) директни, индиректни и синтетички вложувања во позиции од ДК на лица од финансискиот сектор, при што тие лица имаат вложувања во банката</t>
  </si>
  <si>
    <t>5.2.3.</t>
  </si>
  <si>
    <t>(-) директни, индиректни и синтетички вложувања во позиции од ДК на лица од финансискиот сектор во кои банката нема значајно вложување</t>
  </si>
  <si>
    <t>5.2.4.</t>
  </si>
  <si>
    <t>(-) директни, индиректни и синтетички вложувања во позиции од ДК на лица од финансискиот сектор во кои банката има значајно вложување</t>
  </si>
  <si>
    <t>5.3.</t>
  </si>
  <si>
    <t>Регулаторни усогласувања на ДК</t>
  </si>
  <si>
    <t>5.3.1.</t>
  </si>
  <si>
    <t>(-) Зголемување на ДК коешто произлегува од позиции на секјуритизација</t>
  </si>
  <si>
    <t>5.3.2.</t>
  </si>
  <si>
    <t>5.3.3.</t>
  </si>
  <si>
    <t>5.3.4.</t>
  </si>
  <si>
    <t>5.4.</t>
  </si>
  <si>
    <t>5.4.1.</t>
  </si>
  <si>
    <t>Прифатлив дoполнителен капитал којшто се признава во ДК на консолидирана основа</t>
  </si>
  <si>
    <t>5.4.2.</t>
  </si>
  <si>
    <t>5.5.</t>
  </si>
  <si>
    <t>Други позиции од ДК</t>
  </si>
  <si>
    <t>XII.a</t>
  </si>
  <si>
    <t>Позиции од точката 17 став 2 од Одлуката коишто се вклучуваат со пондер на ризичност од 250%</t>
  </si>
  <si>
    <t>КАПИТАЛ ПОТРЕБЕН ЗА ПОКРИВАЊЕ НА КРЕДИТНИОТ РИЗИК ((XII+XII.a)*8%)</t>
  </si>
  <si>
    <t>АКТИВА ПОНДЕРИРАНА СПОРЕД КРЕДИТНИОТ РИЗИК</t>
  </si>
  <si>
    <t>Капитал потребен за покривање на пазарните ризици (11.1+11.2+11.3)</t>
  </si>
  <si>
    <t>Капитал потребен за покривање на ризикот од порамнување/испорака</t>
  </si>
  <si>
    <t>Капитал потребен за покривање на ризикот од другата договорна страна</t>
  </si>
  <si>
    <t>Капитал потребен за покривање на другите ризици (10+11+12+13)</t>
  </si>
  <si>
    <t>АКТИВА ПОНДЕРИРАНА СПОРЕД РИЗИЦИTE</t>
  </si>
  <si>
    <t>СТАПКА НА АДЕКВАТНОСТ НА КАПИТАЛОТ (VI/V)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</si>
</sst>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MAC C Times"/>
      <family val="1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1"/>
      <color indexed="22"/>
      <name val="Tahoma"/>
      <family val="2"/>
      <charset val="204"/>
    </font>
    <font>
      <b/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FF0000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theme="0" tint="-0.249977111117893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color theme="1"/>
      <name val="Tahoma"/>
      <family val="2"/>
    </font>
    <font>
      <b/>
      <i/>
      <sz val="11"/>
      <color indexed="8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04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i/>
      <sz val="11"/>
      <color indexed="8"/>
      <name val="Tahoma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2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justify" vertical="justify" wrapText="1"/>
    </xf>
    <xf numFmtId="0" fontId="5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4" fillId="0" borderId="37" xfId="0" applyFont="1" applyBorder="1" applyAlignment="1">
      <alignment horizontal="center" vertical="justify" wrapText="1"/>
    </xf>
    <xf numFmtId="0" fontId="4" fillId="0" borderId="36" xfId="0" applyFont="1" applyBorder="1" applyAlignment="1">
      <alignment horizontal="center" vertical="justify" wrapText="1"/>
    </xf>
    <xf numFmtId="0" fontId="5" fillId="0" borderId="0" xfId="0" applyFont="1" applyAlignment="1">
      <alignment horizontal="right" vertical="justify" wrapText="1"/>
    </xf>
    <xf numFmtId="0" fontId="4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horizontal="justify" vertical="justify" wrapText="1"/>
    </xf>
    <xf numFmtId="0" fontId="5" fillId="0" borderId="0" xfId="0" applyFont="1" applyBorder="1" applyAlignment="1">
      <alignment horizontal="center"/>
    </xf>
    <xf numFmtId="0" fontId="4" fillId="0" borderId="38" xfId="0" applyFont="1" applyBorder="1" applyAlignment="1">
      <alignment horizontal="right" vertical="top"/>
    </xf>
    <xf numFmtId="0" fontId="4" fillId="0" borderId="3" xfId="0" applyFont="1" applyBorder="1"/>
    <xf numFmtId="0" fontId="4" fillId="0" borderId="2" xfId="0" applyFont="1" applyBorder="1"/>
    <xf numFmtId="0" fontId="5" fillId="0" borderId="28" xfId="0" applyFont="1" applyBorder="1" applyAlignment="1">
      <alignment vertical="top"/>
    </xf>
    <xf numFmtId="0" fontId="5" fillId="0" borderId="1" xfId="0" applyFont="1" applyBorder="1"/>
    <xf numFmtId="0" fontId="5" fillId="0" borderId="4" xfId="0" applyFont="1" applyBorder="1"/>
    <xf numFmtId="0" fontId="4" fillId="0" borderId="34" xfId="0" applyFont="1" applyBorder="1" applyAlignment="1">
      <alignment vertical="top"/>
    </xf>
    <xf numFmtId="0" fontId="4" fillId="0" borderId="17" xfId="0" applyFont="1" applyBorder="1"/>
    <xf numFmtId="0" fontId="4" fillId="0" borderId="35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34" xfId="0" applyFont="1" applyBorder="1" applyAlignment="1">
      <alignment vertical="top"/>
    </xf>
    <xf numFmtId="0" fontId="5" fillId="0" borderId="17" xfId="0" applyFont="1" applyBorder="1"/>
    <xf numFmtId="0" fontId="5" fillId="0" borderId="35" xfId="0" applyFont="1" applyBorder="1"/>
    <xf numFmtId="0" fontId="4" fillId="0" borderId="39" xfId="0" applyFont="1" applyBorder="1" applyAlignment="1">
      <alignment horizontal="right" vertical="top"/>
    </xf>
    <xf numFmtId="0" fontId="4" fillId="0" borderId="3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1" xfId="0" quotePrefix="1" applyFont="1" applyBorder="1" applyAlignment="1">
      <alignment horizontal="center"/>
    </xf>
    <xf numFmtId="0" fontId="4" fillId="3" borderId="0" xfId="0" applyFont="1" applyFill="1"/>
    <xf numFmtId="0" fontId="5" fillId="0" borderId="0" xfId="0" applyFont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/>
    </xf>
    <xf numFmtId="0" fontId="4" fillId="0" borderId="28" xfId="0" applyFont="1" applyBorder="1" applyAlignment="1">
      <alignment vertical="top"/>
    </xf>
    <xf numFmtId="0" fontId="4" fillId="0" borderId="1" xfId="0" applyFont="1" applyBorder="1"/>
    <xf numFmtId="0" fontId="4" fillId="0" borderId="4" xfId="0" applyFont="1" applyBorder="1"/>
    <xf numFmtId="0" fontId="5" fillId="0" borderId="1" xfId="0" applyFont="1" applyBorder="1" applyAlignment="1">
      <alignment horizontal="center"/>
    </xf>
    <xf numFmtId="0" fontId="4" fillId="0" borderId="34" xfId="0" applyFont="1" applyBorder="1" applyAlignment="1">
      <alignment horizontal="right" vertical="top"/>
    </xf>
    <xf numFmtId="0" fontId="4" fillId="0" borderId="52" xfId="0" applyFont="1" applyBorder="1"/>
    <xf numFmtId="0" fontId="4" fillId="0" borderId="38" xfId="0" applyFont="1" applyBorder="1" applyAlignment="1">
      <alignment vertical="top"/>
    </xf>
    <xf numFmtId="0" fontId="4" fillId="0" borderId="3" xfId="0" applyFont="1" applyBorder="1" applyAlignment="1">
      <alignment horizontal="center"/>
    </xf>
    <xf numFmtId="0" fontId="4" fillId="0" borderId="12" xfId="0" applyFont="1" applyBorder="1"/>
    <xf numFmtId="0" fontId="4" fillId="0" borderId="43" xfId="0" applyFont="1" applyBorder="1"/>
    <xf numFmtId="0" fontId="4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49" xfId="0" applyFont="1" applyBorder="1" applyAlignment="1">
      <alignment horizontal="center" vertical="top" wrapText="1"/>
    </xf>
    <xf numFmtId="0" fontId="5" fillId="0" borderId="49" xfId="0" applyFont="1" applyBorder="1"/>
    <xf numFmtId="0" fontId="5" fillId="0" borderId="58" xfId="0" applyFont="1" applyBorder="1"/>
    <xf numFmtId="0" fontId="5" fillId="0" borderId="50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33" xfId="0" applyFont="1" applyBorder="1"/>
    <xf numFmtId="0" fontId="5" fillId="0" borderId="40" xfId="0" applyFont="1" applyBorder="1"/>
    <xf numFmtId="0" fontId="5" fillId="0" borderId="60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61" xfId="0" applyFont="1" applyBorder="1"/>
    <xf numFmtId="0" fontId="5" fillId="0" borderId="39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4" fontId="4" fillId="0" borderId="45" xfId="0" quotePrefix="1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2" borderId="3" xfId="0" applyFont="1" applyFill="1" applyBorder="1"/>
    <xf numFmtId="0" fontId="4" fillId="2" borderId="2" xfId="0" applyFont="1" applyFill="1" applyBorder="1"/>
    <xf numFmtId="0" fontId="4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4" xfId="0" applyFont="1" applyFill="1" applyBorder="1"/>
    <xf numFmtId="0" fontId="4" fillId="0" borderId="3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17" xfId="0" applyFont="1" applyFill="1" applyBorder="1"/>
    <xf numFmtId="0" fontId="4" fillId="0" borderId="17" xfId="0" applyFont="1" applyFill="1" applyBorder="1"/>
    <xf numFmtId="0" fontId="4" fillId="2" borderId="35" xfId="0" applyFont="1" applyFill="1" applyBorder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0" borderId="3" xfId="0" applyFont="1" applyFill="1" applyBorder="1"/>
    <xf numFmtId="0" fontId="4" fillId="2" borderId="3" xfId="0" applyFont="1" applyFill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2" borderId="33" xfId="0" applyFont="1" applyFill="1" applyBorder="1"/>
    <xf numFmtId="0" fontId="4" fillId="0" borderId="33" xfId="0" applyFont="1" applyBorder="1" applyAlignment="1">
      <alignment horizontal="center" wrapText="1"/>
    </xf>
    <xf numFmtId="0" fontId="4" fillId="0" borderId="33" xfId="0" applyFont="1" applyFill="1" applyBorder="1"/>
    <xf numFmtId="0" fontId="4" fillId="2" borderId="40" xfId="0" applyFont="1" applyFill="1" applyBorder="1"/>
    <xf numFmtId="0" fontId="4" fillId="0" borderId="1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47" xfId="0" applyFont="1" applyFill="1" applyBorder="1"/>
    <xf numFmtId="0" fontId="4" fillId="0" borderId="47" xfId="0" quotePrefix="1" applyFont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0" borderId="47" xfId="0" quotePrefix="1" applyFont="1" applyFill="1" applyBorder="1" applyAlignment="1">
      <alignment horizontal="center"/>
    </xf>
    <xf numFmtId="0" fontId="4" fillId="2" borderId="48" xfId="0" applyFont="1" applyFill="1" applyBorder="1"/>
    <xf numFmtId="0" fontId="4" fillId="0" borderId="39" xfId="0" applyFont="1" applyBorder="1" applyAlignment="1">
      <alignment horizontal="center"/>
    </xf>
    <xf numFmtId="0" fontId="4" fillId="0" borderId="41" xfId="0" applyFont="1" applyBorder="1"/>
    <xf numFmtId="0" fontId="4" fillId="0" borderId="36" xfId="0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1" xfId="0" quotePrefix="1" applyFont="1" applyBorder="1" applyAlignment="1">
      <alignment horizontal="center" vertical="center"/>
    </xf>
    <xf numFmtId="0" fontId="5" fillId="0" borderId="38" xfId="0" applyFont="1" applyBorder="1"/>
    <xf numFmtId="0" fontId="5" fillId="0" borderId="28" xfId="0" applyFont="1" applyBorder="1"/>
    <xf numFmtId="0" fontId="5" fillId="0" borderId="1" xfId="0" applyFont="1" applyBorder="1" applyAlignment="1">
      <alignment horizontal="right" wrapText="1"/>
    </xf>
    <xf numFmtId="0" fontId="5" fillId="0" borderId="34" xfId="0" applyFont="1" applyBorder="1"/>
    <xf numFmtId="0" fontId="4" fillId="0" borderId="37" xfId="0" applyFont="1" applyBorder="1" applyAlignment="1">
      <alignment horizontal="right" vertical="top"/>
    </xf>
    <xf numFmtId="0" fontId="4" fillId="0" borderId="36" xfId="0" applyFont="1" applyBorder="1"/>
    <xf numFmtId="0" fontId="4" fillId="0" borderId="3" xfId="0" quotePrefix="1" applyFont="1" applyBorder="1"/>
    <xf numFmtId="0" fontId="4" fillId="0" borderId="35" xfId="0" quotePrefix="1" applyFont="1" applyBorder="1"/>
    <xf numFmtId="0" fontId="5" fillId="0" borderId="0" xfId="0" applyFont="1" applyAlignment="1">
      <alignment horizontal="left" wrapText="1"/>
    </xf>
    <xf numFmtId="0" fontId="5" fillId="5" borderId="1" xfId="0" applyFont="1" applyFill="1" applyBorder="1" applyAlignment="1">
      <alignment wrapText="1"/>
    </xf>
    <xf numFmtId="0" fontId="5" fillId="0" borderId="1" xfId="0" quotePrefix="1" applyFont="1" applyFill="1" applyBorder="1" applyAlignment="1">
      <alignment wrapText="1"/>
    </xf>
    <xf numFmtId="0" fontId="5" fillId="5" borderId="4" xfId="0" applyFont="1" applyFill="1" applyBorder="1"/>
    <xf numFmtId="0" fontId="5" fillId="5" borderId="4" xfId="0" applyFont="1" applyFill="1" applyBorder="1" applyAlignment="1">
      <alignment wrapText="1"/>
    </xf>
    <xf numFmtId="0" fontId="5" fillId="0" borderId="28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quotePrefix="1" applyFont="1" applyFill="1" applyBorder="1"/>
    <xf numFmtId="0" fontId="5" fillId="0" borderId="4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5" borderId="1" xfId="0" applyFont="1" applyFill="1" applyBorder="1"/>
    <xf numFmtId="0" fontId="4" fillId="0" borderId="1" xfId="0" applyFont="1" applyBorder="1" applyAlignment="1">
      <alignment wrapText="1"/>
    </xf>
    <xf numFmtId="0" fontId="4" fillId="5" borderId="1" xfId="0" applyFont="1" applyFill="1" applyBorder="1"/>
    <xf numFmtId="0" fontId="4" fillId="0" borderId="1" xfId="0" quotePrefix="1" applyFont="1" applyFill="1" applyBorder="1"/>
    <xf numFmtId="0" fontId="4" fillId="0" borderId="4" xfId="0" applyFont="1" applyFill="1" applyBorder="1"/>
    <xf numFmtId="0" fontId="5" fillId="0" borderId="17" xfId="0" applyFont="1" applyBorder="1" applyAlignment="1">
      <alignment horizontal="right"/>
    </xf>
    <xf numFmtId="0" fontId="5" fillId="0" borderId="17" xfId="0" quotePrefix="1" applyFont="1" applyFill="1" applyBorder="1"/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5" fillId="0" borderId="0" xfId="0" quotePrefix="1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28" xfId="0" applyFont="1" applyBorder="1" applyAlignment="1">
      <alignment horizontal="right" vertical="top"/>
    </xf>
    <xf numFmtId="0" fontId="5" fillId="0" borderId="17" xfId="0" applyFont="1" applyFill="1" applyBorder="1" applyAlignment="1">
      <alignment wrapText="1"/>
    </xf>
    <xf numFmtId="0" fontId="5" fillId="0" borderId="17" xfId="0" applyFont="1" applyFill="1" applyBorder="1"/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4" fillId="0" borderId="0" xfId="0" quotePrefix="1" applyFont="1" applyFill="1" applyBorder="1"/>
    <xf numFmtId="0" fontId="4" fillId="0" borderId="0" xfId="0" applyFont="1" applyFill="1" applyBorder="1"/>
    <xf numFmtId="9" fontId="5" fillId="0" borderId="1" xfId="0" quotePrefix="1" applyNumberFormat="1" applyFont="1" applyBorder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32" xfId="0" applyFont="1" applyBorder="1" applyAlignment="1">
      <alignment horizontal="right"/>
    </xf>
    <xf numFmtId="0" fontId="5" fillId="0" borderId="65" xfId="0" applyFont="1" applyBorder="1" applyAlignment="1"/>
    <xf numFmtId="0" fontId="5" fillId="0" borderId="0" xfId="0" applyFont="1" applyAlignment="1"/>
    <xf numFmtId="0" fontId="5" fillId="0" borderId="38" xfId="0" applyFont="1" applyBorder="1" applyAlignment="1">
      <alignment vertical="top"/>
    </xf>
    <xf numFmtId="9" fontId="5" fillId="0" borderId="1" xfId="0" applyNumberFormat="1" applyFont="1" applyBorder="1" applyAlignment="1">
      <alignment horizontal="center" vertical="top" wrapText="1"/>
    </xf>
    <xf numFmtId="9" fontId="5" fillId="0" borderId="17" xfId="0" applyNumberFormat="1" applyFont="1" applyBorder="1" applyAlignment="1">
      <alignment horizontal="center" vertical="top" wrapText="1"/>
    </xf>
    <xf numFmtId="0" fontId="4" fillId="0" borderId="39" xfId="0" applyFont="1" applyBorder="1" applyAlignment="1">
      <alignment vertical="top"/>
    </xf>
    <xf numFmtId="9" fontId="5" fillId="0" borderId="3" xfId="0" applyNumberFormat="1" applyFont="1" applyBorder="1" applyAlignment="1">
      <alignment horizontal="center"/>
    </xf>
    <xf numFmtId="0" fontId="5" fillId="0" borderId="32" xfId="0" applyFont="1" applyBorder="1"/>
    <xf numFmtId="0" fontId="5" fillId="0" borderId="1" xfId="0" applyFont="1" applyBorder="1" applyAlignment="1">
      <alignment vertical="top" wrapText="1"/>
    </xf>
    <xf numFmtId="164" fontId="5" fillId="0" borderId="1" xfId="3" applyNumberFormat="1" applyFont="1" applyBorder="1" applyAlignment="1">
      <alignment horizontal="center"/>
    </xf>
    <xf numFmtId="164" fontId="5" fillId="0" borderId="17" xfId="3" applyNumberFormat="1" applyFont="1" applyBorder="1" applyAlignment="1">
      <alignment horizontal="center"/>
    </xf>
    <xf numFmtId="9" fontId="5" fillId="0" borderId="1" xfId="3" applyFont="1" applyBorder="1" applyAlignment="1">
      <alignment horizontal="center"/>
    </xf>
    <xf numFmtId="9" fontId="5" fillId="0" borderId="17" xfId="3" applyFont="1" applyBorder="1" applyAlignment="1">
      <alignment horizontal="center"/>
    </xf>
    <xf numFmtId="0" fontId="5" fillId="0" borderId="56" xfId="0" applyFont="1" applyBorder="1" applyAlignment="1">
      <alignment vertical="top"/>
    </xf>
    <xf numFmtId="0" fontId="5" fillId="0" borderId="49" xfId="0" applyFont="1" applyBorder="1" applyAlignment="1">
      <alignment wrapText="1"/>
    </xf>
    <xf numFmtId="0" fontId="4" fillId="0" borderId="41" xfId="0" applyFont="1" applyBorder="1" applyAlignment="1">
      <alignment horizontal="center" vertical="center"/>
    </xf>
    <xf numFmtId="0" fontId="4" fillId="0" borderId="56" xfId="0" applyFont="1" applyBorder="1" applyAlignment="1">
      <alignment horizontal="right"/>
    </xf>
    <xf numFmtId="0" fontId="9" fillId="2" borderId="49" xfId="0" applyFont="1" applyFill="1" applyBorder="1" applyAlignment="1">
      <alignment wrapText="1"/>
    </xf>
    <xf numFmtId="0" fontId="4" fillId="0" borderId="49" xfId="0" applyFont="1" applyBorder="1"/>
    <xf numFmtId="0" fontId="4" fillId="2" borderId="49" xfId="0" applyFont="1" applyFill="1" applyBorder="1"/>
    <xf numFmtId="0" fontId="4" fillId="2" borderId="50" xfId="0" applyFont="1" applyFill="1" applyBorder="1"/>
    <xf numFmtId="0" fontId="4" fillId="0" borderId="28" xfId="0" applyFont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0" borderId="34" xfId="0" applyFont="1" applyBorder="1" applyAlignment="1">
      <alignment horizontal="right" vertical="top" wrapText="1"/>
    </xf>
    <xf numFmtId="0" fontId="4" fillId="2" borderId="17" xfId="0" applyFont="1" applyFill="1" applyBorder="1" applyAlignment="1">
      <alignment wrapText="1"/>
    </xf>
    <xf numFmtId="0" fontId="4" fillId="0" borderId="48" xfId="0" applyFont="1" applyBorder="1"/>
    <xf numFmtId="0" fontId="4" fillId="0" borderId="41" xfId="0" quotePrefix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2" fillId="0" borderId="0" xfId="0" applyFont="1" applyAlignment="1"/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/>
    <xf numFmtId="0" fontId="13" fillId="0" borderId="66" xfId="0" applyFont="1" applyBorder="1" applyAlignment="1">
      <alignment horizontal="center"/>
    </xf>
    <xf numFmtId="0" fontId="13" fillId="0" borderId="22" xfId="0" applyFont="1" applyBorder="1" applyAlignment="1">
      <alignment horizontal="justify" vertical="justify"/>
    </xf>
    <xf numFmtId="0" fontId="13" fillId="0" borderId="66" xfId="0" applyFont="1" applyBorder="1"/>
    <xf numFmtId="0" fontId="13" fillId="0" borderId="67" xfId="0" applyFont="1" applyBorder="1"/>
    <xf numFmtId="0" fontId="13" fillId="0" borderId="0" xfId="0" applyFont="1" applyBorder="1"/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justify" vertical="justify"/>
    </xf>
    <xf numFmtId="0" fontId="13" fillId="0" borderId="31" xfId="0" applyFont="1" applyBorder="1"/>
    <xf numFmtId="0" fontId="13" fillId="0" borderId="30" xfId="0" applyFont="1" applyBorder="1"/>
    <xf numFmtId="0" fontId="13" fillId="0" borderId="13" xfId="0" applyFont="1" applyBorder="1" applyAlignment="1">
      <alignment horizontal="justify" vertical="justify" wrapText="1"/>
    </xf>
    <xf numFmtId="0" fontId="13" fillId="0" borderId="19" xfId="0" applyFont="1" applyBorder="1" applyAlignment="1">
      <alignment horizontal="center"/>
    </xf>
    <xf numFmtId="0" fontId="13" fillId="0" borderId="51" xfId="0" applyFont="1" applyBorder="1" applyAlignment="1">
      <alignment horizontal="justify" vertical="justify"/>
    </xf>
    <xf numFmtId="0" fontId="13" fillId="0" borderId="19" xfId="0" applyFont="1" applyBorder="1"/>
    <xf numFmtId="0" fontId="13" fillId="0" borderId="68" xfId="0" applyFont="1" applyBorder="1"/>
    <xf numFmtId="0" fontId="13" fillId="0" borderId="16" xfId="0" applyFont="1" applyBorder="1" applyAlignment="1">
      <alignment horizontal="center"/>
    </xf>
    <xf numFmtId="0" fontId="13" fillId="0" borderId="15" xfId="0" applyFont="1" applyBorder="1" applyAlignment="1">
      <alignment horizontal="justify" vertical="justify"/>
    </xf>
    <xf numFmtId="0" fontId="13" fillId="0" borderId="16" xfId="0" applyFont="1" applyBorder="1"/>
    <xf numFmtId="0" fontId="13" fillId="0" borderId="8" xfId="0" applyFont="1" applyBorder="1"/>
    <xf numFmtId="0" fontId="13" fillId="0" borderId="69" xfId="0" applyFont="1" applyBorder="1"/>
    <xf numFmtId="0" fontId="13" fillId="0" borderId="16" xfId="0" applyFont="1" applyFill="1" applyBorder="1" applyAlignment="1">
      <alignment horizontal="center"/>
    </xf>
    <xf numFmtId="9" fontId="13" fillId="0" borderId="15" xfId="0" applyNumberFormat="1" applyFont="1" applyBorder="1" applyAlignment="1">
      <alignment horizontal="center" vertical="center"/>
    </xf>
    <xf numFmtId="0" fontId="16" fillId="6" borderId="29" xfId="0" applyFont="1" applyFill="1" applyBorder="1" applyAlignment="1"/>
    <xf numFmtId="9" fontId="13" fillId="0" borderId="67" xfId="0" applyNumberFormat="1" applyFont="1" applyBorder="1" applyAlignment="1">
      <alignment horizontal="center" vertical="center"/>
    </xf>
    <xf numFmtId="0" fontId="13" fillId="0" borderId="13" xfId="0" applyFont="1" applyBorder="1"/>
    <xf numFmtId="0" fontId="16" fillId="6" borderId="7" xfId="0" applyFont="1" applyFill="1" applyBorder="1" applyAlignment="1"/>
    <xf numFmtId="9" fontId="13" fillId="0" borderId="30" xfId="0" applyNumberFormat="1" applyFont="1" applyBorder="1" applyAlignment="1">
      <alignment horizontal="center" vertical="center"/>
    </xf>
    <xf numFmtId="0" fontId="13" fillId="0" borderId="25" xfId="0" applyFont="1" applyBorder="1"/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4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justify" vertical="justify"/>
    </xf>
    <xf numFmtId="0" fontId="13" fillId="0" borderId="22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51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5" fillId="0" borderId="0" xfId="0" applyFont="1" applyAlignment="1">
      <alignment horizontal="right"/>
    </xf>
    <xf numFmtId="17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9" fontId="5" fillId="6" borderId="1" xfId="0" applyNumberFormat="1" applyFont="1" applyFill="1" applyBorder="1" applyAlignment="1">
      <alignment horizontal="center" vertical="top" wrapText="1"/>
    </xf>
    <xf numFmtId="0" fontId="5" fillId="6" borderId="4" xfId="0" applyFont="1" applyFill="1" applyBorder="1"/>
    <xf numFmtId="0" fontId="12" fillId="0" borderId="0" xfId="0" applyFont="1"/>
    <xf numFmtId="0" fontId="13" fillId="0" borderId="15" xfId="0" applyFont="1" applyBorder="1" applyAlignment="1">
      <alignment horizontal="justify" vertical="top"/>
    </xf>
    <xf numFmtId="0" fontId="21" fillId="0" borderId="0" xfId="2" applyFont="1"/>
    <xf numFmtId="0" fontId="21" fillId="0" borderId="0" xfId="2" applyFont="1" applyFill="1"/>
    <xf numFmtId="0" fontId="22" fillId="0" borderId="0" xfId="2" applyFont="1" applyAlignment="1">
      <alignment horizontal="center"/>
    </xf>
    <xf numFmtId="0" fontId="22" fillId="0" borderId="15" xfId="2" applyFont="1" applyBorder="1" applyAlignment="1">
      <alignment horizontal="center" vertical="center" wrapText="1"/>
    </xf>
    <xf numFmtId="0" fontId="22" fillId="6" borderId="15" xfId="2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 wrapText="1"/>
    </xf>
    <xf numFmtId="0" fontId="22" fillId="0" borderId="69" xfId="2" applyFont="1" applyFill="1" applyBorder="1" applyAlignment="1">
      <alignment horizontal="center" vertical="center" wrapText="1"/>
    </xf>
    <xf numFmtId="9" fontId="21" fillId="0" borderId="0" xfId="2" applyNumberFormat="1" applyFont="1"/>
    <xf numFmtId="0" fontId="22" fillId="0" borderId="0" xfId="2" applyFont="1" applyBorder="1"/>
    <xf numFmtId="0" fontId="20" fillId="0" borderId="0" xfId="0" applyFont="1" applyBorder="1"/>
    <xf numFmtId="0" fontId="22" fillId="0" borderId="0" xfId="2" applyFont="1" applyBorder="1" applyAlignment="1">
      <alignment wrapText="1"/>
    </xf>
    <xf numFmtId="0" fontId="22" fillId="0" borderId="0" xfId="2" applyFont="1" applyFill="1" applyBorder="1"/>
    <xf numFmtId="0" fontId="21" fillId="0" borderId="0" xfId="2" applyFont="1" applyBorder="1"/>
    <xf numFmtId="0" fontId="19" fillId="0" borderId="0" xfId="0" applyFont="1" applyBorder="1" applyAlignment="1">
      <alignment horizontal="left" wrapText="1"/>
    </xf>
    <xf numFmtId="0" fontId="21" fillId="0" borderId="0" xfId="2" applyFont="1" applyFill="1" applyBorder="1"/>
    <xf numFmtId="0" fontId="22" fillId="0" borderId="16" xfId="2" applyFont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9" fontId="22" fillId="0" borderId="54" xfId="2" applyNumberFormat="1" applyFont="1" applyBorder="1" applyAlignment="1">
      <alignment horizontal="center" vertical="center" wrapText="1"/>
    </xf>
    <xf numFmtId="9" fontId="22" fillId="0" borderId="36" xfId="2" applyNumberFormat="1" applyFont="1" applyBorder="1" applyAlignment="1">
      <alignment horizontal="center" vertical="center" wrapText="1"/>
    </xf>
    <xf numFmtId="9" fontId="22" fillId="0" borderId="55" xfId="2" applyNumberFormat="1" applyFont="1" applyBorder="1" applyAlignment="1">
      <alignment horizontal="center" vertical="center" wrapText="1"/>
    </xf>
    <xf numFmtId="0" fontId="22" fillId="0" borderId="9" xfId="2" applyFont="1" applyBorder="1" applyAlignment="1">
      <alignment horizontal="center" vertical="center" wrapText="1"/>
    </xf>
    <xf numFmtId="0" fontId="22" fillId="0" borderId="15" xfId="2" applyFont="1" applyBorder="1"/>
    <xf numFmtId="0" fontId="22" fillId="0" borderId="16" xfId="2" applyFont="1" applyBorder="1" applyAlignment="1">
      <alignment horizontal="center" vertical="center" wrapText="1"/>
    </xf>
    <xf numFmtId="0" fontId="22" fillId="6" borderId="29" xfId="2" applyFont="1" applyFill="1" applyBorder="1" applyAlignment="1">
      <alignment horizontal="center" vertical="center" wrapText="1"/>
    </xf>
    <xf numFmtId="0" fontId="22" fillId="0" borderId="66" xfId="2" applyFont="1" applyBorder="1" applyAlignment="1">
      <alignment horizontal="center" vertical="center" wrapText="1"/>
    </xf>
    <xf numFmtId="0" fontId="22" fillId="0" borderId="31" xfId="2" applyFont="1" applyBorder="1" applyAlignment="1">
      <alignment horizontal="center" vertical="center" wrapText="1"/>
    </xf>
    <xf numFmtId="0" fontId="22" fillId="0" borderId="31" xfId="2" applyFont="1" applyFill="1" applyBorder="1" applyAlignment="1">
      <alignment horizontal="center" vertical="center" wrapText="1"/>
    </xf>
    <xf numFmtId="0" fontId="22" fillId="0" borderId="19" xfId="2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vertical="center" wrapText="1"/>
    </xf>
    <xf numFmtId="0" fontId="19" fillId="0" borderId="31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2" fillId="0" borderId="66" xfId="2" applyFont="1" applyFill="1" applyBorder="1" applyAlignment="1">
      <alignment horizontal="center" vertical="center" wrapText="1"/>
    </xf>
    <xf numFmtId="0" fontId="22" fillId="0" borderId="75" xfId="2" applyFont="1" applyFill="1" applyBorder="1" applyAlignment="1">
      <alignment horizontal="center" vertical="center" wrapText="1"/>
    </xf>
    <xf numFmtId="0" fontId="22" fillId="6" borderId="75" xfId="2" applyFont="1" applyFill="1" applyBorder="1" applyAlignment="1">
      <alignment horizontal="center" vertical="center" wrapText="1"/>
    </xf>
    <xf numFmtId="9" fontId="22" fillId="0" borderId="31" xfId="2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2" fillId="0" borderId="15" xfId="2" applyFont="1" applyFill="1" applyBorder="1"/>
    <xf numFmtId="0" fontId="22" fillId="0" borderId="15" xfId="2" applyFont="1" applyFill="1" applyBorder="1" applyAlignment="1">
      <alignment horizontal="center"/>
    </xf>
    <xf numFmtId="0" fontId="22" fillId="6" borderId="15" xfId="2" applyFont="1" applyFill="1" applyBorder="1"/>
    <xf numFmtId="0" fontId="22" fillId="0" borderId="15" xfId="2" applyFont="1" applyBorder="1" applyAlignment="1">
      <alignment horizontal="center" vertical="top"/>
    </xf>
    <xf numFmtId="0" fontId="13" fillId="0" borderId="22" xfId="0" applyFont="1" applyBorder="1"/>
    <xf numFmtId="0" fontId="13" fillId="6" borderId="16" xfId="0" applyFont="1" applyFill="1" applyBorder="1"/>
    <xf numFmtId="0" fontId="13" fillId="0" borderId="0" xfId="0" applyFont="1" applyAlignment="1">
      <alignment horizontal="right"/>
    </xf>
    <xf numFmtId="0" fontId="5" fillId="0" borderId="56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4" fillId="0" borderId="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0" fontId="4" fillId="0" borderId="37" xfId="0" applyFont="1" applyBorder="1" applyAlignment="1">
      <alignment horizontal="center" wrapText="1"/>
    </xf>
    <xf numFmtId="0" fontId="4" fillId="0" borderId="4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5" xfId="0" quotePrefix="1" applyFont="1" applyBorder="1" applyAlignment="1">
      <alignment horizontal="center"/>
    </xf>
    <xf numFmtId="0" fontId="4" fillId="0" borderId="41" xfId="0" quotePrefix="1" applyFont="1" applyBorder="1" applyAlignment="1">
      <alignment horizontal="center"/>
    </xf>
    <xf numFmtId="0" fontId="4" fillId="0" borderId="56" xfId="0" applyFont="1" applyBorder="1" applyAlignment="1">
      <alignment vertical="top"/>
    </xf>
    <xf numFmtId="0" fontId="4" fillId="0" borderId="50" xfId="0" applyFont="1" applyBorder="1"/>
    <xf numFmtId="0" fontId="4" fillId="0" borderId="21" xfId="0" applyFont="1" applyBorder="1" applyAlignment="1">
      <alignment horizontal="center" wrapText="1"/>
    </xf>
    <xf numFmtId="0" fontId="5" fillId="0" borderId="50" xfId="0" applyFont="1" applyBorder="1" applyAlignment="1">
      <alignment wrapText="1"/>
    </xf>
    <xf numFmtId="0" fontId="4" fillId="0" borderId="5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5" fillId="0" borderId="56" xfId="0" applyFont="1" applyBorder="1"/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13" fillId="0" borderId="16" xfId="0" applyFont="1" applyFill="1" applyBorder="1"/>
    <xf numFmtId="0" fontId="13" fillId="0" borderId="8" xfId="0" applyFont="1" applyFill="1" applyBorder="1"/>
    <xf numFmtId="9" fontId="13" fillId="0" borderId="69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6" fillId="6" borderId="16" xfId="0" applyFont="1" applyFill="1" applyBorder="1" applyAlignment="1"/>
    <xf numFmtId="0" fontId="12" fillId="0" borderId="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wrapText="1"/>
    </xf>
    <xf numFmtId="0" fontId="5" fillId="0" borderId="49" xfId="0" quotePrefix="1" applyFont="1" applyFill="1" applyBorder="1" applyAlignment="1">
      <alignment wrapText="1"/>
    </xf>
    <xf numFmtId="0" fontId="5" fillId="5" borderId="50" xfId="0" applyFont="1" applyFill="1" applyBorder="1"/>
    <xf numFmtId="0" fontId="4" fillId="0" borderId="49" xfId="0" applyFont="1" applyBorder="1" applyAlignment="1">
      <alignment wrapText="1"/>
    </xf>
    <xf numFmtId="0" fontId="4" fillId="0" borderId="41" xfId="0" quotePrefix="1" applyFont="1" applyBorder="1" applyAlignment="1">
      <alignment horizontal="center" vertical="center" wrapText="1"/>
    </xf>
    <xf numFmtId="0" fontId="5" fillId="0" borderId="50" xfId="0" applyFont="1" applyFill="1" applyBorder="1"/>
    <xf numFmtId="0" fontId="4" fillId="0" borderId="41" xfId="0" applyFont="1" applyBorder="1" applyAlignment="1">
      <alignment horizontal="center"/>
    </xf>
    <xf numFmtId="9" fontId="5" fillId="0" borderId="3" xfId="0" quotePrefix="1" applyNumberFormat="1" applyFont="1" applyBorder="1"/>
    <xf numFmtId="0" fontId="4" fillId="0" borderId="36" xfId="0" applyFont="1" applyBorder="1" applyAlignment="1">
      <alignment horizontal="center" vertical="center" wrapText="1"/>
    </xf>
    <xf numFmtId="17" fontId="5" fillId="0" borderId="1" xfId="0" quotePrefix="1" applyNumberFormat="1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vertical="top" wrapText="1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4" xfId="0" applyFont="1" applyFill="1" applyBorder="1"/>
    <xf numFmtId="0" fontId="4" fillId="0" borderId="41" xfId="0" applyFont="1" applyBorder="1" applyAlignment="1">
      <alignment horizontal="right" wrapText="1"/>
    </xf>
    <xf numFmtId="0" fontId="4" fillId="0" borderId="0" xfId="0" applyFont="1" applyFill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0" borderId="0" xfId="0" applyFont="1" applyAlignment="1"/>
    <xf numFmtId="9" fontId="5" fillId="0" borderId="49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5" xfId="0" quotePrefix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5" fillId="0" borderId="46" xfId="0" applyFont="1" applyBorder="1"/>
    <xf numFmtId="0" fontId="13" fillId="0" borderId="33" xfId="0" applyFont="1" applyBorder="1" applyAlignment="1">
      <alignment horizontal="right"/>
    </xf>
    <xf numFmtId="0" fontId="5" fillId="0" borderId="45" xfId="0" applyFont="1" applyBorder="1"/>
    <xf numFmtId="9" fontId="5" fillId="0" borderId="45" xfId="0" applyNumberFormat="1" applyFont="1" applyBorder="1" applyAlignment="1">
      <alignment horizontal="center"/>
    </xf>
    <xf numFmtId="0" fontId="4" fillId="0" borderId="37" xfId="0" applyFont="1" applyBorder="1" applyAlignment="1">
      <alignment vertical="top"/>
    </xf>
    <xf numFmtId="9" fontId="5" fillId="0" borderId="49" xfId="0" quotePrefix="1" applyNumberFormat="1" applyFont="1" applyBorder="1" applyAlignment="1">
      <alignment horizontal="center"/>
    </xf>
    <xf numFmtId="9" fontId="5" fillId="0" borderId="45" xfId="0" quotePrefix="1" applyNumberFormat="1" applyFont="1" applyBorder="1" applyAlignment="1">
      <alignment horizontal="center"/>
    </xf>
    <xf numFmtId="0" fontId="4" fillId="0" borderId="37" xfId="0" applyFont="1" applyBorder="1" applyAlignment="1">
      <alignment horizontal="right" vertical="top" wrapText="1"/>
    </xf>
    <xf numFmtId="0" fontId="13" fillId="0" borderId="3" xfId="0" applyFont="1" applyBorder="1" applyAlignment="1">
      <alignment wrapText="1"/>
    </xf>
    <xf numFmtId="0" fontId="13" fillId="0" borderId="1" xfId="0" applyFont="1" applyBorder="1" applyAlignment="1">
      <alignment horizontal="justify" wrapText="1"/>
    </xf>
    <xf numFmtId="0" fontId="13" fillId="0" borderId="33" xfId="0" applyFont="1" applyBorder="1"/>
    <xf numFmtId="0" fontId="5" fillId="0" borderId="21" xfId="0" applyFont="1" applyBorder="1"/>
    <xf numFmtId="0" fontId="4" fillId="0" borderId="37" xfId="0" applyFont="1" applyBorder="1"/>
    <xf numFmtId="0" fontId="4" fillId="0" borderId="0" xfId="0" applyFont="1" applyBorder="1" applyAlignment="1">
      <alignment horizontal="left" wrapText="1"/>
    </xf>
    <xf numFmtId="0" fontId="19" fillId="0" borderId="7" xfId="0" applyFont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5" fillId="0" borderId="4" xfId="0" quotePrefix="1" applyFont="1" applyBorder="1"/>
    <xf numFmtId="0" fontId="4" fillId="0" borderId="42" xfId="0" applyFont="1" applyBorder="1"/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/>
    <xf numFmtId="0" fontId="5" fillId="0" borderId="0" xfId="0" applyFont="1" applyFill="1" applyAlignment="1">
      <alignment horizontal="left" wrapText="1"/>
    </xf>
    <xf numFmtId="0" fontId="5" fillId="0" borderId="32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right" vertical="top" wrapText="1"/>
    </xf>
    <xf numFmtId="9" fontId="5" fillId="6" borderId="33" xfId="0" applyNumberFormat="1" applyFont="1" applyFill="1" applyBorder="1" applyAlignment="1">
      <alignment horizontal="center" vertical="top" wrapText="1"/>
    </xf>
    <xf numFmtId="0" fontId="5" fillId="0" borderId="40" xfId="0" applyFont="1" applyFill="1" applyBorder="1"/>
    <xf numFmtId="0" fontId="4" fillId="0" borderId="1" xfId="0" applyFont="1" applyBorder="1" applyAlignment="1">
      <alignment horizontal="justify" vertical="top" wrapText="1"/>
    </xf>
    <xf numFmtId="0" fontId="4" fillId="0" borderId="28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40" xfId="0" applyFont="1" applyBorder="1"/>
    <xf numFmtId="0" fontId="4" fillId="0" borderId="34" xfId="0" applyFont="1" applyBorder="1"/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justify" wrapText="1"/>
    </xf>
    <xf numFmtId="0" fontId="22" fillId="0" borderId="76" xfId="2" applyFont="1" applyFill="1" applyBorder="1" applyAlignment="1">
      <alignment horizontal="center" vertical="center" wrapText="1"/>
    </xf>
    <xf numFmtId="0" fontId="21" fillId="6" borderId="15" xfId="2" applyFont="1" applyFill="1" applyBorder="1" applyAlignment="1">
      <alignment horizontal="center" vertical="center" wrapText="1"/>
    </xf>
    <xf numFmtId="0" fontId="22" fillId="0" borderId="31" xfId="2" applyFont="1" applyFill="1" applyBorder="1" applyAlignment="1">
      <alignment vertical="center" wrapText="1"/>
    </xf>
    <xf numFmtId="9" fontId="22" fillId="0" borderId="19" xfId="2" applyNumberFormat="1" applyFont="1" applyFill="1" applyBorder="1" applyAlignment="1">
      <alignment horizontal="center" vertical="center" wrapText="1"/>
    </xf>
    <xf numFmtId="0" fontId="22" fillId="0" borderId="47" xfId="2" applyFont="1" applyBorder="1" applyAlignment="1">
      <alignment horizontal="center" vertical="center" wrapText="1"/>
    </xf>
    <xf numFmtId="0" fontId="22" fillId="0" borderId="31" xfId="2" applyNumberFormat="1" applyFont="1" applyFill="1" applyBorder="1" applyAlignment="1">
      <alignment horizontal="center" vertical="center" wrapText="1"/>
    </xf>
    <xf numFmtId="0" fontId="25" fillId="0" borderId="31" xfId="2" applyNumberFormat="1" applyFont="1" applyFill="1" applyBorder="1" applyAlignment="1">
      <alignment horizontal="center" vertical="center" wrapText="1"/>
    </xf>
    <xf numFmtId="0" fontId="25" fillId="0" borderId="31" xfId="2" applyFont="1" applyFill="1" applyBorder="1" applyAlignment="1">
      <alignment horizontal="center" vertical="center" wrapText="1"/>
    </xf>
    <xf numFmtId="0" fontId="25" fillId="0" borderId="19" xfId="2" applyNumberFormat="1" applyFont="1" applyFill="1" applyBorder="1" applyAlignment="1">
      <alignment horizontal="center" vertical="center" wrapText="1"/>
    </xf>
    <xf numFmtId="0" fontId="25" fillId="0" borderId="19" xfId="2" applyFont="1" applyFill="1" applyBorder="1" applyAlignment="1">
      <alignment horizontal="center" vertical="center" wrapText="1"/>
    </xf>
    <xf numFmtId="0" fontId="25" fillId="0" borderId="76" xfId="2" applyFont="1" applyFill="1" applyBorder="1" applyAlignment="1">
      <alignment horizontal="center" vertical="center" wrapText="1"/>
    </xf>
    <xf numFmtId="0" fontId="22" fillId="0" borderId="31" xfId="2" quotePrefix="1" applyFont="1" applyBorder="1" applyAlignment="1">
      <alignment horizontal="center" vertical="center" wrapText="1"/>
    </xf>
    <xf numFmtId="0" fontId="22" fillId="0" borderId="75" xfId="2" quotePrefix="1" applyFont="1" applyBorder="1" applyAlignment="1">
      <alignment horizontal="center" vertical="center" wrapText="1"/>
    </xf>
    <xf numFmtId="0" fontId="25" fillId="0" borderId="38" xfId="2" applyFont="1" applyBorder="1"/>
    <xf numFmtId="0" fontId="25" fillId="0" borderId="3" xfId="2" applyFont="1" applyBorder="1"/>
    <xf numFmtId="0" fontId="25" fillId="0" borderId="0" xfId="2" applyFont="1"/>
    <xf numFmtId="0" fontId="22" fillId="0" borderId="44" xfId="2" applyFont="1" applyBorder="1" applyAlignment="1">
      <alignment horizontal="center" vertical="center" wrapText="1"/>
    </xf>
    <xf numFmtId="0" fontId="22" fillId="0" borderId="78" xfId="2" applyFont="1" applyBorder="1" applyAlignment="1">
      <alignment horizontal="center" vertical="center" wrapText="1"/>
    </xf>
    <xf numFmtId="0" fontId="25" fillId="0" borderId="1" xfId="2" applyFont="1" applyBorder="1"/>
    <xf numFmtId="0" fontId="25" fillId="0" borderId="67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/>
    </xf>
    <xf numFmtId="0" fontId="25" fillId="0" borderId="68" xfId="2" applyFont="1" applyBorder="1" applyAlignment="1">
      <alignment horizontal="center" vertical="center"/>
    </xf>
    <xf numFmtId="0" fontId="13" fillId="0" borderId="66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25" fillId="0" borderId="22" xfId="2" applyFont="1" applyBorder="1"/>
    <xf numFmtId="0" fontId="25" fillId="0" borderId="13" xfId="2" applyFont="1" applyBorder="1"/>
    <xf numFmtId="0" fontId="25" fillId="0" borderId="20" xfId="2" applyFont="1" applyBorder="1"/>
    <xf numFmtId="0" fontId="25" fillId="0" borderId="28" xfId="2" applyFont="1" applyBorder="1"/>
    <xf numFmtId="0" fontId="25" fillId="0" borderId="32" xfId="2" applyFont="1" applyBorder="1"/>
    <xf numFmtId="0" fontId="25" fillId="0" borderId="33" xfId="2" applyFont="1" applyBorder="1"/>
    <xf numFmtId="0" fontId="19" fillId="0" borderId="14" xfId="0" applyFont="1" applyBorder="1" applyAlignment="1">
      <alignment vertical="top" wrapText="1"/>
    </xf>
    <xf numFmtId="0" fontId="19" fillId="0" borderId="14" xfId="0" applyFont="1" applyBorder="1" applyAlignment="1">
      <alignment wrapText="1"/>
    </xf>
    <xf numFmtId="0" fontId="19" fillId="0" borderId="37" xfId="0" applyFont="1" applyBorder="1" applyAlignment="1">
      <alignment wrapText="1"/>
    </xf>
    <xf numFmtId="0" fontId="19" fillId="0" borderId="36" xfId="0" applyFont="1" applyBorder="1" applyAlignment="1">
      <alignment wrapText="1"/>
    </xf>
    <xf numFmtId="0" fontId="19" fillId="0" borderId="41" xfId="0" applyFont="1" applyBorder="1" applyAlignment="1">
      <alignment wrapText="1"/>
    </xf>
    <xf numFmtId="0" fontId="22" fillId="0" borderId="10" xfId="2" applyFont="1" applyBorder="1" applyAlignment="1"/>
    <xf numFmtId="0" fontId="22" fillId="0" borderId="29" xfId="2" applyFont="1" applyBorder="1" applyAlignment="1">
      <alignment horizontal="center" vertical="center" wrapText="1"/>
    </xf>
    <xf numFmtId="0" fontId="22" fillId="0" borderId="18" xfId="2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4" fillId="0" borderId="32" xfId="0" applyFont="1" applyBorder="1" applyAlignment="1">
      <alignment vertical="top"/>
    </xf>
    <xf numFmtId="0" fontId="4" fillId="0" borderId="33" xfId="0" applyFont="1" applyBorder="1" applyAlignment="1">
      <alignment vertical="top"/>
    </xf>
    <xf numFmtId="0" fontId="4" fillId="3" borderId="37" xfId="0" applyFont="1" applyFill="1" applyBorder="1" applyAlignment="1">
      <alignment horizontal="right" vertical="top"/>
    </xf>
    <xf numFmtId="0" fontId="4" fillId="3" borderId="36" xfId="0" applyFont="1" applyFill="1" applyBorder="1" applyAlignment="1">
      <alignment vertical="top"/>
    </xf>
    <xf numFmtId="0" fontId="4" fillId="3" borderId="36" xfId="0" applyFont="1" applyFill="1" applyBorder="1"/>
    <xf numFmtId="0" fontId="4" fillId="3" borderId="41" xfId="0" applyFont="1" applyFill="1" applyBorder="1"/>
    <xf numFmtId="0" fontId="5" fillId="0" borderId="73" xfId="0" applyFont="1" applyBorder="1"/>
    <xf numFmtId="0" fontId="5" fillId="0" borderId="43" xfId="0" applyFont="1" applyBorder="1"/>
    <xf numFmtId="0" fontId="4" fillId="0" borderId="38" xfId="0" applyFont="1" applyBorder="1"/>
    <xf numFmtId="0" fontId="4" fillId="0" borderId="3" xfId="0" applyFont="1" applyBorder="1" applyAlignment="1">
      <alignment horizontal="left" wrapText="1"/>
    </xf>
    <xf numFmtId="164" fontId="5" fillId="0" borderId="49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7" xfId="0" applyNumberFormat="1" applyFont="1" applyBorder="1"/>
    <xf numFmtId="0" fontId="5" fillId="0" borderId="35" xfId="0" applyFont="1" applyFill="1" applyBorder="1" applyAlignment="1">
      <alignment wrapText="1"/>
    </xf>
    <xf numFmtId="0" fontId="5" fillId="0" borderId="2" xfId="1" applyNumberFormat="1" applyFont="1" applyBorder="1"/>
    <xf numFmtId="0" fontId="5" fillId="0" borderId="33" xfId="0" applyFont="1" applyBorder="1" applyAlignment="1">
      <alignment horizontal="right"/>
    </xf>
    <xf numFmtId="9" fontId="5" fillId="0" borderId="33" xfId="0" quotePrefix="1" applyNumberFormat="1" applyFont="1" applyBorder="1"/>
    <xf numFmtId="0" fontId="4" fillId="0" borderId="36" xfId="0" quotePrefix="1" applyFont="1" applyBorder="1" applyAlignment="1">
      <alignment horizontal="center"/>
    </xf>
    <xf numFmtId="0" fontId="12" fillId="0" borderId="16" xfId="0" applyFont="1" applyBorder="1"/>
    <xf numFmtId="0" fontId="13" fillId="0" borderId="66" xfId="0" applyNumberFormat="1" applyFont="1" applyBorder="1" applyAlignment="1">
      <alignment horizontal="center" vertical="center"/>
    </xf>
    <xf numFmtId="0" fontId="13" fillId="0" borderId="31" xfId="0" applyNumberFormat="1" applyFont="1" applyBorder="1" applyAlignment="1">
      <alignment horizontal="center" vertical="center"/>
    </xf>
    <xf numFmtId="0" fontId="13" fillId="0" borderId="19" xfId="0" applyNumberFormat="1" applyFont="1" applyBorder="1" applyAlignment="1">
      <alignment horizontal="center" vertical="center"/>
    </xf>
    <xf numFmtId="0" fontId="13" fillId="6" borderId="9" xfId="0" applyFont="1" applyFill="1" applyBorder="1" applyAlignment="1">
      <alignment horizont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0" fontId="13" fillId="0" borderId="65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 applyAlignment="1">
      <alignment horizontal="center"/>
    </xf>
    <xf numFmtId="0" fontId="12" fillId="0" borderId="0" xfId="0" applyFont="1" applyBorder="1"/>
    <xf numFmtId="2" fontId="4" fillId="0" borderId="35" xfId="0" applyNumberFormat="1" applyFont="1" applyBorder="1"/>
    <xf numFmtId="0" fontId="22" fillId="0" borderId="29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9" fontId="19" fillId="0" borderId="66" xfId="0" applyNumberFormat="1" applyFont="1" applyFill="1" applyBorder="1" applyAlignment="1">
      <alignment horizontal="left" wrapText="1"/>
    </xf>
    <xf numFmtId="0" fontId="25" fillId="0" borderId="66" xfId="2" applyNumberFormat="1" applyFont="1" applyFill="1" applyBorder="1" applyAlignment="1">
      <alignment horizontal="center" vertical="center" wrapText="1"/>
    </xf>
    <xf numFmtId="9" fontId="22" fillId="0" borderId="16" xfId="2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vertical="top" wrapText="1"/>
    </xf>
    <xf numFmtId="0" fontId="22" fillId="0" borderId="76" xfId="2" applyFont="1" applyFill="1" applyBorder="1" applyAlignment="1">
      <alignment horizontal="center" vertical="center" wrapText="1"/>
    </xf>
    <xf numFmtId="0" fontId="22" fillId="0" borderId="65" xfId="2" applyFont="1" applyFill="1" applyBorder="1" applyAlignment="1">
      <alignment horizontal="center" vertical="center" wrapText="1"/>
    </xf>
    <xf numFmtId="9" fontId="22" fillId="0" borderId="69" xfId="2" applyNumberFormat="1" applyFont="1" applyFill="1" applyBorder="1" applyAlignment="1">
      <alignment horizontal="center" vertical="center" wrapText="1"/>
    </xf>
    <xf numFmtId="9" fontId="19" fillId="0" borderId="9" xfId="0" applyNumberFormat="1" applyFont="1" applyFill="1" applyBorder="1" applyAlignment="1">
      <alignment horizontal="left" wrapText="1"/>
    </xf>
    <xf numFmtId="9" fontId="22" fillId="0" borderId="7" xfId="2" applyNumberFormat="1" applyFont="1" applyFill="1" applyBorder="1" applyAlignment="1">
      <alignment horizontal="center" vertical="center" wrapText="1"/>
    </xf>
    <xf numFmtId="9" fontId="22" fillId="0" borderId="76" xfId="2" applyNumberFormat="1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left" wrapText="1"/>
    </xf>
    <xf numFmtId="0" fontId="22" fillId="0" borderId="31" xfId="1" applyNumberFormat="1" applyFont="1" applyFill="1" applyBorder="1" applyAlignment="1">
      <alignment horizontal="center" vertical="center" wrapText="1"/>
    </xf>
    <xf numFmtId="9" fontId="15" fillId="0" borderId="75" xfId="0" applyNumberFormat="1" applyFont="1" applyFill="1" applyBorder="1" applyAlignment="1">
      <alignment horizontal="left" wrapText="1"/>
    </xf>
    <xf numFmtId="9" fontId="13" fillId="0" borderId="31" xfId="0" applyNumberFormat="1" applyFont="1" applyFill="1" applyBorder="1" applyAlignment="1">
      <alignment horizontal="left" wrapText="1"/>
    </xf>
    <xf numFmtId="0" fontId="22" fillId="0" borderId="75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center" vertical="center"/>
    </xf>
    <xf numFmtId="0" fontId="22" fillId="0" borderId="69" xfId="2" applyFont="1" applyFill="1" applyBorder="1" applyAlignment="1">
      <alignment horizontal="center" vertical="center"/>
    </xf>
    <xf numFmtId="0" fontId="25" fillId="0" borderId="19" xfId="2" applyNumberFormat="1" applyFont="1" applyFill="1" applyBorder="1" applyAlignment="1">
      <alignment horizontal="center" vertical="center"/>
    </xf>
    <xf numFmtId="0" fontId="22" fillId="6" borderId="75" xfId="2" applyFont="1" applyFill="1" applyBorder="1" applyAlignment="1">
      <alignment vertical="center" wrapText="1"/>
    </xf>
    <xf numFmtId="0" fontId="22" fillId="6" borderId="31" xfId="2" applyFont="1" applyFill="1" applyBorder="1" applyAlignment="1">
      <alignment horizontal="center" vertical="center" wrapText="1"/>
    </xf>
    <xf numFmtId="0" fontId="22" fillId="6" borderId="66" xfId="2" applyFont="1" applyFill="1" applyBorder="1" applyAlignment="1">
      <alignment horizontal="center" vertical="center" wrapText="1"/>
    </xf>
    <xf numFmtId="9" fontId="22" fillId="6" borderId="66" xfId="2" applyNumberFormat="1" applyFont="1" applyFill="1" applyBorder="1" applyAlignment="1">
      <alignment horizontal="center" vertical="center" wrapText="1"/>
    </xf>
    <xf numFmtId="0" fontId="25" fillId="6" borderId="66" xfId="2" applyNumberFormat="1" applyFont="1" applyFill="1" applyBorder="1" applyAlignment="1">
      <alignment horizontal="center" vertical="center" wrapText="1"/>
    </xf>
    <xf numFmtId="0" fontId="25" fillId="6" borderId="31" xfId="2" applyFont="1" applyFill="1" applyBorder="1" applyAlignment="1">
      <alignment horizontal="center" vertical="center" wrapText="1"/>
    </xf>
    <xf numFmtId="0" fontId="27" fillId="0" borderId="0" xfId="2" applyFont="1" applyAlignment="1">
      <alignment horizontal="left"/>
    </xf>
    <xf numFmtId="0" fontId="27" fillId="0" borderId="0" xfId="2" applyFont="1"/>
    <xf numFmtId="0" fontId="28" fillId="0" borderId="0" xfId="2" applyFont="1" applyAlignment="1">
      <alignment horizontal="center"/>
    </xf>
    <xf numFmtId="9" fontId="28" fillId="0" borderId="54" xfId="2" applyNumberFormat="1" applyFont="1" applyBorder="1" applyAlignment="1">
      <alignment horizontal="center" vertical="center" wrapText="1"/>
    </xf>
    <xf numFmtId="9" fontId="28" fillId="0" borderId="36" xfId="2" applyNumberFormat="1" applyFont="1" applyBorder="1" applyAlignment="1">
      <alignment horizontal="center" vertical="center" wrapText="1"/>
    </xf>
    <xf numFmtId="9" fontId="28" fillId="0" borderId="55" xfId="2" applyNumberFormat="1" applyFont="1" applyBorder="1" applyAlignment="1">
      <alignment horizontal="center" vertical="center" wrapText="1"/>
    </xf>
    <xf numFmtId="0" fontId="28" fillId="0" borderId="29" xfId="2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28" fillId="0" borderId="7" xfId="2" quotePrefix="1" applyFont="1" applyBorder="1" applyAlignment="1">
      <alignment horizontal="center" vertical="center" wrapText="1"/>
    </xf>
    <xf numFmtId="0" fontId="28" fillId="0" borderId="78" xfId="2" applyFont="1" applyBorder="1" applyAlignment="1">
      <alignment horizontal="center" vertical="center" wrapText="1"/>
    </xf>
    <xf numFmtId="0" fontId="28" fillId="0" borderId="47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32" fillId="0" borderId="67" xfId="2" applyFont="1" applyBorder="1" applyAlignment="1">
      <alignment horizontal="center" vertical="center"/>
    </xf>
    <xf numFmtId="0" fontId="33" fillId="0" borderId="66" xfId="0" applyFont="1" applyBorder="1" applyAlignment="1">
      <alignment wrapText="1"/>
    </xf>
    <xf numFmtId="0" fontId="33" fillId="0" borderId="66" xfId="0" applyNumberFormat="1" applyFont="1" applyBorder="1" applyAlignment="1">
      <alignment wrapText="1"/>
    </xf>
    <xf numFmtId="0" fontId="32" fillId="0" borderId="22" xfId="2" applyFont="1" applyBorder="1"/>
    <xf numFmtId="0" fontId="32" fillId="0" borderId="3" xfId="2" applyFont="1" applyBorder="1"/>
    <xf numFmtId="0" fontId="32" fillId="0" borderId="66" xfId="2" applyFont="1" applyBorder="1"/>
    <xf numFmtId="0" fontId="32" fillId="0" borderId="0" xfId="2" applyFont="1"/>
    <xf numFmtId="0" fontId="29" fillId="0" borderId="77" xfId="2" quotePrefix="1" applyFont="1" applyBorder="1" applyAlignment="1">
      <alignment horizontal="center" vertical="center"/>
    </xf>
    <xf numFmtId="9" fontId="34" fillId="0" borderId="75" xfId="0" applyNumberFormat="1" applyFont="1" applyBorder="1" applyAlignment="1">
      <alignment horizontal="center" wrapText="1"/>
    </xf>
    <xf numFmtId="0" fontId="29" fillId="0" borderId="75" xfId="2" applyFont="1" applyBorder="1"/>
    <xf numFmtId="0" fontId="29" fillId="0" borderId="75" xfId="2" applyNumberFormat="1" applyFont="1" applyBorder="1"/>
    <xf numFmtId="0" fontId="29" fillId="0" borderId="57" xfId="2" applyFont="1" applyBorder="1"/>
    <xf numFmtId="0" fontId="29" fillId="0" borderId="49" xfId="2" applyFont="1" applyBorder="1"/>
    <xf numFmtId="0" fontId="29" fillId="0" borderId="58" xfId="2" applyFont="1" applyBorder="1"/>
    <xf numFmtId="0" fontId="29" fillId="0" borderId="0" xfId="2" applyFont="1"/>
    <xf numFmtId="0" fontId="29" fillId="0" borderId="30" xfId="2" quotePrefix="1" applyFont="1" applyBorder="1" applyAlignment="1">
      <alignment horizontal="center" vertical="center"/>
    </xf>
    <xf numFmtId="0" fontId="29" fillId="0" borderId="31" xfId="2" applyFont="1" applyBorder="1"/>
    <xf numFmtId="0" fontId="29" fillId="0" borderId="63" xfId="2" applyFont="1" applyBorder="1"/>
    <xf numFmtId="0" fontId="29" fillId="0" borderId="1" xfId="2" applyFont="1" applyBorder="1"/>
    <xf numFmtId="0" fontId="29" fillId="0" borderId="12" xfId="2" applyFont="1" applyBorder="1"/>
    <xf numFmtId="0" fontId="32" fillId="0" borderId="67" xfId="2" applyFont="1" applyBorder="1" applyAlignment="1">
      <alignment horizontal="center"/>
    </xf>
    <xf numFmtId="0" fontId="29" fillId="0" borderId="30" xfId="2" quotePrefix="1" applyFont="1" applyBorder="1" applyAlignment="1">
      <alignment horizontal="center"/>
    </xf>
    <xf numFmtId="0" fontId="29" fillId="0" borderId="30" xfId="2" applyFont="1" applyBorder="1" applyAlignment="1">
      <alignment horizontal="center" vertical="center"/>
    </xf>
    <xf numFmtId="0" fontId="29" fillId="0" borderId="79" xfId="2" quotePrefix="1" applyFont="1" applyBorder="1" applyAlignment="1">
      <alignment horizontal="center" vertical="center"/>
    </xf>
    <xf numFmtId="9" fontId="27" fillId="0" borderId="0" xfId="2" applyNumberFormat="1" applyFont="1"/>
    <xf numFmtId="0" fontId="29" fillId="0" borderId="7" xfId="2" applyFont="1" applyBorder="1"/>
    <xf numFmtId="0" fontId="34" fillId="0" borderId="75" xfId="0" applyNumberFormat="1" applyFont="1" applyBorder="1" applyAlignment="1">
      <alignment horizontal="right" wrapText="1"/>
    </xf>
    <xf numFmtId="9" fontId="25" fillId="6" borderId="66" xfId="2" applyNumberFormat="1" applyFont="1" applyFill="1" applyBorder="1" applyAlignment="1">
      <alignment horizontal="center" vertical="center" wrapText="1"/>
    </xf>
    <xf numFmtId="0" fontId="26" fillId="0" borderId="66" xfId="2" applyFont="1" applyFill="1" applyBorder="1" applyAlignment="1">
      <alignment horizontal="center" vertical="center" wrapText="1"/>
    </xf>
    <xf numFmtId="0" fontId="26" fillId="0" borderId="19" xfId="2" applyFont="1" applyFill="1" applyBorder="1" applyAlignment="1">
      <alignment horizontal="center" vertical="center" wrapText="1"/>
    </xf>
    <xf numFmtId="0" fontId="32" fillId="6" borderId="66" xfId="2" applyFont="1" applyFill="1" applyBorder="1"/>
    <xf numFmtId="0" fontId="30" fillId="0" borderId="74" xfId="0" applyFont="1" applyBorder="1" applyAlignment="1">
      <alignment vertical="top" wrapText="1"/>
    </xf>
    <xf numFmtId="0" fontId="28" fillId="0" borderId="7" xfId="2" applyFont="1" applyBorder="1"/>
    <xf numFmtId="0" fontId="28" fillId="0" borderId="78" xfId="2" applyFont="1" applyBorder="1"/>
    <xf numFmtId="0" fontId="28" fillId="0" borderId="47" xfId="2" applyFont="1" applyBorder="1"/>
    <xf numFmtId="0" fontId="28" fillId="0" borderId="70" xfId="2" applyFont="1" applyBorder="1"/>
    <xf numFmtId="0" fontId="28" fillId="6" borderId="29" xfId="2" applyFont="1" applyFill="1" applyBorder="1"/>
    <xf numFmtId="9" fontId="34" fillId="0" borderId="7" xfId="0" applyNumberFormat="1" applyFont="1" applyBorder="1" applyAlignment="1">
      <alignment horizontal="center" wrapText="1"/>
    </xf>
    <xf numFmtId="0" fontId="29" fillId="0" borderId="45" xfId="2" applyFont="1" applyBorder="1"/>
    <xf numFmtId="0" fontId="32" fillId="0" borderId="0" xfId="2" applyFont="1" applyAlignment="1">
      <alignment horizontal="left"/>
    </xf>
    <xf numFmtId="9" fontId="34" fillId="0" borderId="31" xfId="0" applyNumberFormat="1" applyFont="1" applyBorder="1" applyAlignment="1">
      <alignment horizontal="center" wrapText="1"/>
    </xf>
    <xf numFmtId="0" fontId="34" fillId="0" borderId="31" xfId="0" applyNumberFormat="1" applyFont="1" applyBorder="1" applyAlignment="1">
      <alignment horizontal="right" wrapText="1"/>
    </xf>
    <xf numFmtId="0" fontId="29" fillId="0" borderId="31" xfId="2" applyNumberFormat="1" applyFont="1" applyBorder="1"/>
    <xf numFmtId="0" fontId="32" fillId="0" borderId="0" xfId="2" applyNumberFormat="1" applyFont="1" applyBorder="1" applyAlignment="1">
      <alignment horizontal="right"/>
    </xf>
    <xf numFmtId="0" fontId="32" fillId="0" borderId="52" xfId="2" applyNumberFormat="1" applyFont="1" applyBorder="1" applyAlignment="1">
      <alignment horizontal="right"/>
    </xf>
    <xf numFmtId="9" fontId="33" fillId="6" borderId="16" xfId="0" applyNumberFormat="1" applyFont="1" applyFill="1" applyBorder="1" applyAlignment="1">
      <alignment horizontal="left" wrapText="1"/>
    </xf>
    <xf numFmtId="0" fontId="29" fillId="0" borderId="7" xfId="2" applyNumberFormat="1" applyFont="1" applyBorder="1"/>
    <xf numFmtId="0" fontId="29" fillId="0" borderId="72" xfId="2" applyFont="1" applyBorder="1"/>
    <xf numFmtId="0" fontId="29" fillId="0" borderId="71" xfId="2" applyFont="1" applyBorder="1"/>
    <xf numFmtId="0" fontId="29" fillId="0" borderId="79" xfId="2" quotePrefix="1" applyFont="1" applyBorder="1" applyAlignment="1">
      <alignment horizontal="center"/>
    </xf>
    <xf numFmtId="0" fontId="32" fillId="0" borderId="20" xfId="2" applyNumberFormat="1" applyFont="1" applyBorder="1" applyAlignment="1">
      <alignment horizontal="right"/>
    </xf>
    <xf numFmtId="9" fontId="33" fillId="6" borderId="19" xfId="0" applyNumberFormat="1" applyFont="1" applyFill="1" applyBorder="1" applyAlignment="1">
      <alignment horizontal="left" wrapText="1"/>
    </xf>
    <xf numFmtId="0" fontId="32" fillId="0" borderId="34" xfId="2" applyNumberFormat="1" applyFont="1" applyBorder="1" applyAlignment="1">
      <alignment horizontal="right"/>
    </xf>
    <xf numFmtId="9" fontId="33" fillId="0" borderId="19" xfId="0" applyNumberFormat="1" applyFont="1" applyBorder="1" applyAlignment="1">
      <alignment wrapText="1"/>
    </xf>
    <xf numFmtId="0" fontId="33" fillId="0" borderId="68" xfId="0" applyNumberFormat="1" applyFont="1" applyBorder="1" applyAlignment="1">
      <alignment horizontal="center" wrapText="1"/>
    </xf>
    <xf numFmtId="0" fontId="32" fillId="0" borderId="77" xfId="2" quotePrefix="1" applyFont="1" applyBorder="1" applyAlignment="1">
      <alignment horizontal="center" vertical="center"/>
    </xf>
    <xf numFmtId="0" fontId="33" fillId="0" borderId="68" xfId="1" applyNumberFormat="1" applyFont="1" applyBorder="1" applyAlignment="1">
      <alignment horizontal="center" wrapText="1"/>
    </xf>
    <xf numFmtId="0" fontId="22" fillId="6" borderId="29" xfId="2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 wrapText="1"/>
    </xf>
    <xf numFmtId="9" fontId="22" fillId="6" borderId="29" xfId="2" applyNumberFormat="1" applyFont="1" applyFill="1" applyBorder="1" applyAlignment="1">
      <alignment horizontal="center" vertical="center" wrapText="1"/>
    </xf>
    <xf numFmtId="9" fontId="22" fillId="6" borderId="7" xfId="2" applyNumberFormat="1" applyFont="1" applyFill="1" applyBorder="1" applyAlignment="1">
      <alignment horizontal="center" vertical="center" wrapText="1"/>
    </xf>
    <xf numFmtId="0" fontId="22" fillId="0" borderId="29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6" borderId="76" xfId="2" applyFont="1" applyFill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9" fontId="22" fillId="0" borderId="7" xfId="2" applyNumberFormat="1" applyFont="1" applyFill="1" applyBorder="1" applyAlignment="1">
      <alignment horizontal="center" vertical="center" wrapText="1"/>
    </xf>
    <xf numFmtId="0" fontId="22" fillId="6" borderId="75" xfId="2" applyFont="1" applyFill="1" applyBorder="1" applyAlignment="1">
      <alignment horizontal="center" vertical="center" wrapText="1"/>
    </xf>
    <xf numFmtId="0" fontId="22" fillId="0" borderId="76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9" fontId="22" fillId="0" borderId="16" xfId="2" applyNumberFormat="1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/>
    </xf>
    <xf numFmtId="9" fontId="25" fillId="6" borderId="31" xfId="2" applyNumberFormat="1" applyFont="1" applyFill="1" applyBorder="1" applyAlignment="1">
      <alignment horizontal="center" vertical="center" wrapText="1"/>
    </xf>
    <xf numFmtId="9" fontId="25" fillId="6" borderId="76" xfId="2" applyNumberFormat="1" applyFont="1" applyFill="1" applyBorder="1" applyAlignment="1">
      <alignment horizontal="center" vertical="center" wrapText="1"/>
    </xf>
    <xf numFmtId="9" fontId="13" fillId="6" borderId="31" xfId="0" applyNumberFormat="1" applyFont="1" applyFill="1" applyBorder="1" applyAlignment="1">
      <alignment horizontal="left" wrapText="1"/>
    </xf>
    <xf numFmtId="0" fontId="21" fillId="6" borderId="19" xfId="2" applyFont="1" applyFill="1" applyBorder="1" applyAlignment="1"/>
    <xf numFmtId="0" fontId="22" fillId="0" borderId="66" xfId="2" applyFont="1" applyFill="1" applyBorder="1" applyAlignment="1">
      <alignment vertical="center"/>
    </xf>
    <xf numFmtId="9" fontId="13" fillId="6" borderId="19" xfId="0" applyNumberFormat="1" applyFont="1" applyFill="1" applyBorder="1" applyAlignment="1">
      <alignment horizontal="left" wrapText="1"/>
    </xf>
    <xf numFmtId="0" fontId="22" fillId="6" borderId="19" xfId="2" applyFont="1" applyFill="1" applyBorder="1" applyAlignment="1">
      <alignment horizontal="center" vertical="center" wrapText="1"/>
    </xf>
    <xf numFmtId="0" fontId="22" fillId="6" borderId="31" xfId="2" applyFont="1" applyFill="1" applyBorder="1" applyAlignment="1">
      <alignment vertical="center" wrapText="1"/>
    </xf>
    <xf numFmtId="0" fontId="22" fillId="0" borderId="30" xfId="2" applyFont="1" applyFill="1" applyBorder="1" applyAlignment="1">
      <alignment horizontal="center" vertical="center"/>
    </xf>
    <xf numFmtId="9" fontId="22" fillId="0" borderId="25" xfId="2" applyNumberFormat="1" applyFont="1" applyFill="1" applyBorder="1" applyAlignment="1">
      <alignment horizontal="center" vertical="center"/>
    </xf>
    <xf numFmtId="9" fontId="22" fillId="0" borderId="8" xfId="2" applyNumberFormat="1" applyFont="1" applyFill="1" applyBorder="1" applyAlignment="1">
      <alignment horizontal="center" vertical="center"/>
    </xf>
    <xf numFmtId="0" fontId="22" fillId="0" borderId="16" xfId="2" applyFont="1" applyFill="1" applyBorder="1" applyAlignment="1">
      <alignment horizontal="center" vertical="center"/>
    </xf>
    <xf numFmtId="0" fontId="22" fillId="6" borderId="77" xfId="2" applyFont="1" applyFill="1" applyBorder="1" applyAlignment="1">
      <alignment horizontal="center" vertical="center"/>
    </xf>
    <xf numFmtId="0" fontId="22" fillId="6" borderId="31" xfId="2" applyFont="1" applyFill="1" applyBorder="1" applyAlignment="1">
      <alignment horizontal="center" vertical="center"/>
    </xf>
    <xf numFmtId="0" fontId="22" fillId="6" borderId="66" xfId="2" applyFont="1" applyFill="1" applyBorder="1" applyAlignment="1">
      <alignment horizontal="center" vertical="center"/>
    </xf>
    <xf numFmtId="0" fontId="22" fillId="6" borderId="76" xfId="2" applyFont="1" applyFill="1" applyBorder="1" applyAlignment="1">
      <alignment horizontal="center" vertical="center"/>
    </xf>
    <xf numFmtId="9" fontId="22" fillId="6" borderId="80" xfId="2" applyNumberFormat="1" applyFont="1" applyFill="1" applyBorder="1" applyAlignment="1">
      <alignment horizontal="center" vertical="center"/>
    </xf>
    <xf numFmtId="0" fontId="21" fillId="6" borderId="31" xfId="2" applyFont="1" applyFill="1" applyBorder="1"/>
    <xf numFmtId="0" fontId="21" fillId="6" borderId="0" xfId="2" applyFont="1" applyFill="1"/>
    <xf numFmtId="0" fontId="25" fillId="0" borderId="16" xfId="2" applyFont="1" applyFill="1" applyBorder="1" applyAlignment="1">
      <alignment horizontal="center" vertical="center"/>
    </xf>
    <xf numFmtId="9" fontId="22" fillId="6" borderId="77" xfId="2" applyNumberFormat="1" applyFont="1" applyFill="1" applyBorder="1" applyAlignment="1">
      <alignment horizontal="center" vertical="center"/>
    </xf>
    <xf numFmtId="9" fontId="25" fillId="6" borderId="31" xfId="2" applyNumberFormat="1" applyFont="1" applyFill="1" applyBorder="1" applyAlignment="1">
      <alignment horizontal="center" vertical="center"/>
    </xf>
    <xf numFmtId="0" fontId="25" fillId="6" borderId="31" xfId="2" applyNumberFormat="1" applyFont="1" applyFill="1" applyBorder="1" applyAlignment="1">
      <alignment horizontal="center" vertical="center"/>
    </xf>
    <xf numFmtId="9" fontId="25" fillId="6" borderId="76" xfId="2" applyNumberFormat="1" applyFont="1" applyFill="1" applyBorder="1" applyAlignment="1">
      <alignment horizontal="center" vertical="center"/>
    </xf>
    <xf numFmtId="0" fontId="25" fillId="6" borderId="31" xfId="2" applyFont="1" applyFill="1" applyBorder="1" applyAlignment="1">
      <alignment horizontal="center" vertical="center"/>
    </xf>
    <xf numFmtId="9" fontId="25" fillId="6" borderId="7" xfId="2" applyNumberFormat="1" applyFont="1" applyFill="1" applyBorder="1" applyAlignment="1">
      <alignment horizontal="center" vertical="center" wrapText="1"/>
    </xf>
    <xf numFmtId="0" fontId="25" fillId="6" borderId="31" xfId="2" applyNumberFormat="1" applyFont="1" applyFill="1" applyBorder="1" applyAlignment="1">
      <alignment horizontal="center" vertical="center" wrapText="1"/>
    </xf>
    <xf numFmtId="9" fontId="13" fillId="6" borderId="76" xfId="0" applyNumberFormat="1" applyFont="1" applyFill="1" applyBorder="1" applyAlignment="1">
      <alignment horizontal="left" wrapText="1"/>
    </xf>
    <xf numFmtId="0" fontId="23" fillId="6" borderId="31" xfId="0" applyFont="1" applyFill="1" applyBorder="1" applyAlignment="1">
      <alignment vertical="top" wrapText="1"/>
    </xf>
    <xf numFmtId="0" fontId="22" fillId="6" borderId="31" xfId="2" applyFont="1" applyFill="1" applyBorder="1" applyAlignment="1">
      <alignment vertical="top" wrapText="1"/>
    </xf>
    <xf numFmtId="0" fontId="23" fillId="6" borderId="16" xfId="0" applyFont="1" applyFill="1" applyBorder="1" applyAlignment="1">
      <alignment vertical="top" wrapText="1"/>
    </xf>
    <xf numFmtId="0" fontId="22" fillId="6" borderId="16" xfId="2" applyFont="1" applyFill="1" applyBorder="1" applyAlignment="1">
      <alignment vertical="center" wrapText="1"/>
    </xf>
    <xf numFmtId="0" fontId="22" fillId="6" borderId="16" xfId="2" applyFont="1" applyFill="1" applyBorder="1" applyAlignment="1">
      <alignment vertical="top" wrapText="1"/>
    </xf>
    <xf numFmtId="9" fontId="19" fillId="6" borderId="31" xfId="0" applyNumberFormat="1" applyFont="1" applyFill="1" applyBorder="1" applyAlignment="1">
      <alignment vertical="top" wrapText="1"/>
    </xf>
    <xf numFmtId="9" fontId="19" fillId="6" borderId="16" xfId="0" applyNumberFormat="1" applyFont="1" applyFill="1" applyBorder="1" applyAlignment="1">
      <alignment vertical="top" wrapText="1"/>
    </xf>
    <xf numFmtId="0" fontId="22" fillId="0" borderId="66" xfId="2" applyFont="1" applyFill="1" applyBorder="1" applyAlignment="1">
      <alignment vertical="center" wrapText="1"/>
    </xf>
    <xf numFmtId="9" fontId="22" fillId="6" borderId="67" xfId="2" applyNumberFormat="1" applyFont="1" applyFill="1" applyBorder="1" applyAlignment="1">
      <alignment horizontal="center" vertical="center" wrapText="1"/>
    </xf>
    <xf numFmtId="9" fontId="22" fillId="6" borderId="30" xfId="2" applyNumberFormat="1" applyFont="1" applyFill="1" applyBorder="1" applyAlignment="1">
      <alignment horizontal="center" vertical="center" wrapText="1"/>
    </xf>
    <xf numFmtId="9" fontId="22" fillId="6" borderId="65" xfId="2" applyNumberFormat="1" applyFont="1" applyFill="1" applyBorder="1" applyAlignment="1">
      <alignment horizontal="center" vertical="center" wrapText="1"/>
    </xf>
    <xf numFmtId="9" fontId="22" fillId="6" borderId="31" xfId="2" applyNumberFormat="1" applyFont="1" applyFill="1" applyBorder="1" applyAlignment="1">
      <alignment horizontal="center" vertical="center" wrapText="1"/>
    </xf>
    <xf numFmtId="9" fontId="25" fillId="6" borderId="65" xfId="2" applyNumberFormat="1" applyFont="1" applyFill="1" applyBorder="1" applyAlignment="1">
      <alignment horizontal="center" vertical="center" wrapText="1"/>
    </xf>
    <xf numFmtId="0" fontId="25" fillId="6" borderId="7" xfId="2" applyFont="1" applyFill="1" applyBorder="1" applyAlignment="1">
      <alignment horizontal="center" vertical="center" wrapText="1"/>
    </xf>
    <xf numFmtId="0" fontId="25" fillId="6" borderId="16" xfId="2" applyNumberFormat="1" applyFont="1" applyFill="1" applyBorder="1" applyAlignment="1">
      <alignment vertical="center" wrapText="1"/>
    </xf>
    <xf numFmtId="0" fontId="25" fillId="6" borderId="31" xfId="2" applyNumberFormat="1" applyFont="1" applyFill="1" applyBorder="1" applyAlignment="1">
      <alignment vertical="center" wrapText="1"/>
    </xf>
    <xf numFmtId="0" fontId="26" fillId="0" borderId="66" xfId="2" applyNumberFormat="1" applyFont="1" applyFill="1" applyBorder="1" applyAlignment="1">
      <alignment horizontal="center" vertical="center" wrapText="1"/>
    </xf>
    <xf numFmtId="9" fontId="13" fillId="6" borderId="7" xfId="0" applyNumberFormat="1" applyFont="1" applyFill="1" applyBorder="1" applyAlignment="1">
      <alignment horizontal="left" wrapText="1"/>
    </xf>
    <xf numFmtId="0" fontId="32" fillId="0" borderId="75" xfId="2" applyFont="1" applyFill="1" applyBorder="1" applyAlignment="1">
      <alignment horizontal="right"/>
    </xf>
    <xf numFmtId="0" fontId="32" fillId="0" borderId="69" xfId="2" applyFont="1" applyBorder="1" applyAlignment="1">
      <alignment horizontal="center" vertical="center"/>
    </xf>
    <xf numFmtId="0" fontId="32" fillId="0" borderId="16" xfId="2" applyFont="1" applyBorder="1" applyAlignment="1">
      <alignment wrapText="1"/>
    </xf>
    <xf numFmtId="0" fontId="32" fillId="0" borderId="42" xfId="2" applyFont="1" applyBorder="1"/>
    <xf numFmtId="0" fontId="28" fillId="0" borderId="15" xfId="2" applyFont="1" applyBorder="1" applyAlignment="1">
      <alignment horizontal="center" vertical="center"/>
    </xf>
    <xf numFmtId="0" fontId="32" fillId="0" borderId="62" xfId="2" applyFont="1" applyBorder="1"/>
    <xf numFmtId="0" fontId="32" fillId="0" borderId="73" xfId="2" applyFont="1" applyBorder="1"/>
    <xf numFmtId="0" fontId="32" fillId="0" borderId="10" xfId="2" applyFont="1" applyBorder="1"/>
    <xf numFmtId="0" fontId="32" fillId="6" borderId="15" xfId="2" applyFont="1" applyFill="1" applyBorder="1"/>
    <xf numFmtId="0" fontId="28" fillId="0" borderId="15" xfId="2" applyFont="1" applyBorder="1"/>
    <xf numFmtId="0" fontId="30" fillId="0" borderId="15" xfId="0" applyFont="1" applyBorder="1" applyAlignment="1">
      <alignment vertical="top" wrapText="1"/>
    </xf>
    <xf numFmtId="0" fontId="25" fillId="6" borderId="3" xfId="2" applyFont="1" applyFill="1" applyBorder="1"/>
    <xf numFmtId="0" fontId="25" fillId="6" borderId="1" xfId="2" applyFont="1" applyFill="1" applyBorder="1"/>
    <xf numFmtId="0" fontId="25" fillId="6" borderId="33" xfId="2" applyFont="1" applyFill="1" applyBorder="1"/>
    <xf numFmtId="0" fontId="25" fillId="0" borderId="66" xfId="2" applyFont="1" applyBorder="1"/>
    <xf numFmtId="0" fontId="25" fillId="0" borderId="61" xfId="2" applyFont="1" applyBorder="1"/>
    <xf numFmtId="0" fontId="25" fillId="0" borderId="12" xfId="2" applyFont="1" applyBorder="1"/>
    <xf numFmtId="0" fontId="25" fillId="6" borderId="12" xfId="2" applyFont="1" applyFill="1" applyBorder="1"/>
    <xf numFmtId="0" fontId="25" fillId="0" borderId="59" xfId="2" applyFont="1" applyBorder="1"/>
    <xf numFmtId="0" fontId="25" fillId="0" borderId="31" xfId="2" applyFont="1" applyBorder="1"/>
    <xf numFmtId="0" fontId="25" fillId="0" borderId="19" xfId="2" applyFont="1" applyBorder="1"/>
    <xf numFmtId="9" fontId="19" fillId="0" borderId="66" xfId="0" applyNumberFormat="1" applyFont="1" applyFill="1" applyBorder="1" applyAlignment="1">
      <alignment horizontal="left" vertical="top"/>
    </xf>
    <xf numFmtId="9" fontId="19" fillId="0" borderId="66" xfId="0" applyNumberFormat="1" applyFont="1" applyFill="1" applyBorder="1" applyAlignment="1">
      <alignment horizontal="left" vertical="top" wrapText="1"/>
    </xf>
    <xf numFmtId="0" fontId="25" fillId="0" borderId="28" xfId="2" applyFont="1" applyFill="1" applyBorder="1"/>
    <xf numFmtId="0" fontId="25" fillId="0" borderId="1" xfId="2" applyFont="1" applyFill="1" applyBorder="1"/>
    <xf numFmtId="0" fontId="4" fillId="0" borderId="5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54" xfId="0" applyFont="1" applyBorder="1" applyAlignment="1">
      <alignment horizontal="center" vertical="center"/>
    </xf>
    <xf numFmtId="0" fontId="26" fillId="0" borderId="45" xfId="0" quotePrefix="1" applyFont="1" applyBorder="1" applyAlignment="1">
      <alignment horizont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0" fillId="0" borderId="0" xfId="0" applyFont="1"/>
    <xf numFmtId="0" fontId="26" fillId="0" borderId="0" xfId="0" applyFont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9" fontId="22" fillId="0" borderId="7" xfId="2" applyNumberFormat="1" applyFont="1" applyFill="1" applyBorder="1" applyAlignment="1">
      <alignment horizontal="center" vertical="center" wrapText="1"/>
    </xf>
    <xf numFmtId="9" fontId="22" fillId="0" borderId="16" xfId="2" applyNumberFormat="1" applyFont="1" applyFill="1" applyBorder="1" applyAlignment="1">
      <alignment horizontal="center" vertical="center" wrapText="1"/>
    </xf>
    <xf numFmtId="0" fontId="22" fillId="6" borderId="76" xfId="2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 wrapText="1"/>
    </xf>
    <xf numFmtId="0" fontId="22" fillId="6" borderId="29" xfId="2" applyFont="1" applyFill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0" fontId="22" fillId="0" borderId="29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6" borderId="75" xfId="2" applyFont="1" applyFill="1" applyBorder="1" applyAlignment="1">
      <alignment horizontal="center" vertical="center" wrapText="1"/>
    </xf>
    <xf numFmtId="9" fontId="22" fillId="6" borderId="29" xfId="2" applyNumberFormat="1" applyFont="1" applyFill="1" applyBorder="1" applyAlignment="1">
      <alignment horizontal="center" vertical="center" wrapText="1"/>
    </xf>
    <xf numFmtId="9" fontId="22" fillId="6" borderId="7" xfId="2" applyNumberFormat="1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/>
    </xf>
    <xf numFmtId="0" fontId="28" fillId="0" borderId="29" xfId="2" applyFont="1" applyBorder="1" applyAlignment="1">
      <alignment horizontal="center" vertical="center" wrapText="1"/>
    </xf>
    <xf numFmtId="0" fontId="27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2" fillId="0" borderId="30" xfId="2" applyFont="1" applyFill="1" applyBorder="1" applyAlignment="1">
      <alignment horizontal="center" vertical="center" wrapText="1"/>
    </xf>
    <xf numFmtId="0" fontId="25" fillId="0" borderId="76" xfId="2" applyNumberFormat="1" applyFont="1" applyFill="1" applyBorder="1" applyAlignment="1">
      <alignment horizontal="center" vertical="center" wrapText="1"/>
    </xf>
    <xf numFmtId="9" fontId="28" fillId="0" borderId="36" xfId="2" applyNumberFormat="1" applyFont="1" applyFill="1" applyBorder="1" applyAlignment="1">
      <alignment horizontal="center" vertical="center" wrapText="1"/>
    </xf>
    <xf numFmtId="0" fontId="28" fillId="0" borderId="78" xfId="2" applyFont="1" applyFill="1" applyBorder="1" applyAlignment="1">
      <alignment horizontal="center" vertical="center" wrapText="1"/>
    </xf>
    <xf numFmtId="0" fontId="28" fillId="0" borderId="47" xfId="2" applyFont="1" applyFill="1" applyBorder="1" applyAlignment="1">
      <alignment horizontal="center" vertical="center" wrapText="1"/>
    </xf>
    <xf numFmtId="0" fontId="28" fillId="0" borderId="11" xfId="2" applyFont="1" applyFill="1" applyBorder="1" applyAlignment="1">
      <alignment horizontal="center" vertical="center" wrapText="1"/>
    </xf>
    <xf numFmtId="0" fontId="28" fillId="0" borderId="29" xfId="2" applyFont="1" applyFill="1" applyBorder="1" applyAlignment="1">
      <alignment horizontal="center" vertical="center" wrapText="1"/>
    </xf>
    <xf numFmtId="0" fontId="32" fillId="0" borderId="3" xfId="2" applyFont="1" applyFill="1" applyBorder="1"/>
    <xf numFmtId="0" fontId="29" fillId="0" borderId="49" xfId="2" applyFont="1" applyFill="1" applyBorder="1"/>
    <xf numFmtId="0" fontId="29" fillId="0" borderId="1" xfId="2" applyFont="1" applyFill="1" applyBorder="1"/>
    <xf numFmtId="0" fontId="32" fillId="0" borderId="17" xfId="2" applyNumberFormat="1" applyFont="1" applyBorder="1" applyAlignment="1">
      <alignment horizontal="right"/>
    </xf>
    <xf numFmtId="9" fontId="33" fillId="6" borderId="10" xfId="0" applyNumberFormat="1" applyFont="1" applyFill="1" applyBorder="1" applyAlignment="1">
      <alignment horizontal="left" wrapText="1"/>
    </xf>
    <xf numFmtId="0" fontId="29" fillId="0" borderId="45" xfId="2" applyFont="1" applyFill="1" applyBorder="1"/>
    <xf numFmtId="0" fontId="32" fillId="0" borderId="64" xfId="2" applyNumberFormat="1" applyFont="1" applyBorder="1" applyAlignment="1">
      <alignment horizontal="right"/>
    </xf>
    <xf numFmtId="0" fontId="28" fillId="0" borderId="47" xfId="2" applyFont="1" applyFill="1" applyBorder="1"/>
    <xf numFmtId="0" fontId="32" fillId="0" borderId="42" xfId="2" applyFont="1" applyFill="1" applyBorder="1"/>
    <xf numFmtId="9" fontId="22" fillId="0" borderId="36" xfId="2" applyNumberFormat="1" applyFont="1" applyFill="1" applyBorder="1" applyAlignment="1">
      <alignment horizontal="center" vertical="center" wrapText="1"/>
    </xf>
    <xf numFmtId="0" fontId="25" fillId="0" borderId="3" xfId="2" applyFont="1" applyFill="1" applyBorder="1"/>
    <xf numFmtId="0" fontId="25" fillId="0" borderId="12" xfId="2" applyFont="1" applyFill="1" applyBorder="1"/>
    <xf numFmtId="0" fontId="25" fillId="0" borderId="33" xfId="2" applyFont="1" applyFill="1" applyBorder="1"/>
    <xf numFmtId="0" fontId="19" fillId="0" borderId="36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35" fillId="0" borderId="0" xfId="0" applyFont="1" applyAlignment="1">
      <alignment horizontal="right" vertical="top" wrapText="1"/>
    </xf>
    <xf numFmtId="0" fontId="4" fillId="0" borderId="7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0" xfId="0" applyFont="1" applyBorder="1" applyAlignment="1">
      <alignment wrapText="1"/>
    </xf>
    <xf numFmtId="0" fontId="4" fillId="4" borderId="60" xfId="0" applyFont="1" applyFill="1" applyBorder="1"/>
    <xf numFmtId="0" fontId="4" fillId="4" borderId="3" xfId="0" applyFont="1" applyFill="1" applyBorder="1"/>
    <xf numFmtId="0" fontId="4" fillId="4" borderId="24" xfId="0" applyFont="1" applyFill="1" applyBorder="1"/>
    <xf numFmtId="0" fontId="35" fillId="0" borderId="28" xfId="0" applyFont="1" applyBorder="1" applyAlignment="1">
      <alignment vertical="top"/>
    </xf>
    <xf numFmtId="0" fontId="35" fillId="0" borderId="63" xfId="0" applyFont="1" applyBorder="1" applyAlignment="1">
      <alignment wrapText="1"/>
    </xf>
    <xf numFmtId="0" fontId="35" fillId="0" borderId="63" xfId="0" applyFont="1" applyBorder="1"/>
    <xf numFmtId="0" fontId="35" fillId="0" borderId="1" xfId="0" applyFont="1" applyBorder="1"/>
    <xf numFmtId="0" fontId="35" fillId="0" borderId="25" xfId="0" applyFont="1" applyBorder="1"/>
    <xf numFmtId="0" fontId="5" fillId="0" borderId="63" xfId="0" applyFont="1" applyBorder="1" applyAlignment="1">
      <alignment wrapText="1"/>
    </xf>
    <xf numFmtId="0" fontId="5" fillId="0" borderId="63" xfId="0" applyFont="1" applyBorder="1"/>
    <xf numFmtId="0" fontId="5" fillId="0" borderId="25" xfId="0" applyFont="1" applyBorder="1"/>
    <xf numFmtId="0" fontId="35" fillId="0" borderId="28" xfId="0" applyFont="1" applyBorder="1" applyAlignment="1"/>
    <xf numFmtId="0" fontId="35" fillId="0" borderId="56" xfId="0" applyFont="1" applyBorder="1" applyAlignment="1"/>
    <xf numFmtId="0" fontId="35" fillId="0" borderId="57" xfId="0" applyFont="1" applyBorder="1" applyAlignment="1">
      <alignment horizontal="right" wrapText="1"/>
    </xf>
    <xf numFmtId="0" fontId="35" fillId="0" borderId="57" xfId="0" applyFont="1" applyBorder="1"/>
    <xf numFmtId="0" fontId="35" fillId="0" borderId="49" xfId="0" applyFont="1" applyBorder="1"/>
    <xf numFmtId="0" fontId="35" fillId="0" borderId="23" xfId="0" applyFont="1" applyBorder="1"/>
    <xf numFmtId="0" fontId="35" fillId="0" borderId="39" xfId="0" applyFont="1" applyBorder="1" applyAlignment="1"/>
    <xf numFmtId="0" fontId="35" fillId="0" borderId="62" xfId="0" applyFont="1" applyBorder="1" applyAlignment="1">
      <alignment horizontal="right" wrapText="1"/>
    </xf>
    <xf numFmtId="0" fontId="35" fillId="0" borderId="62" xfId="0" applyFont="1" applyBorder="1"/>
    <xf numFmtId="0" fontId="35" fillId="0" borderId="42" xfId="0" applyFont="1" applyBorder="1"/>
    <xf numFmtId="0" fontId="35" fillId="0" borderId="10" xfId="0" applyFont="1" applyBorder="1"/>
    <xf numFmtId="0" fontId="35" fillId="0" borderId="46" xfId="0" applyFont="1" applyBorder="1" applyAlignment="1">
      <alignment vertical="top"/>
    </xf>
    <xf numFmtId="0" fontId="35" fillId="0" borderId="72" xfId="0" applyFont="1" applyBorder="1" applyAlignment="1">
      <alignment wrapText="1"/>
    </xf>
    <xf numFmtId="0" fontId="5" fillId="4" borderId="72" xfId="0" quotePrefix="1" applyFont="1" applyFill="1" applyBorder="1"/>
    <xf numFmtId="0" fontId="5" fillId="4" borderId="45" xfId="0" quotePrefix="1" applyFont="1" applyFill="1" applyBorder="1"/>
    <xf numFmtId="0" fontId="35" fillId="0" borderId="9" xfId="0" quotePrefix="1" applyFont="1" applyFill="1" applyBorder="1"/>
    <xf numFmtId="0" fontId="5" fillId="4" borderId="63" xfId="0" quotePrefix="1" applyFont="1" applyFill="1" applyBorder="1"/>
    <xf numFmtId="0" fontId="5" fillId="4" borderId="1" xfId="0" quotePrefix="1" applyFont="1" applyFill="1" applyBorder="1"/>
    <xf numFmtId="0" fontId="35" fillId="0" borderId="25" xfId="0" quotePrefix="1" applyFont="1" applyFill="1" applyBorder="1"/>
    <xf numFmtId="0" fontId="35" fillId="0" borderId="39" xfId="0" applyFont="1" applyBorder="1"/>
    <xf numFmtId="0" fontId="5" fillId="4" borderId="62" xfId="0" applyFont="1" applyFill="1" applyBorder="1"/>
    <xf numFmtId="0" fontId="5" fillId="4" borderId="42" xfId="0" applyFont="1" applyFill="1" applyBorder="1"/>
    <xf numFmtId="0" fontId="28" fillId="0" borderId="0" xfId="0" applyFont="1"/>
    <xf numFmtId="0" fontId="22" fillId="0" borderId="0" xfId="2" applyFont="1" applyAlignment="1">
      <alignment horizontal="center"/>
    </xf>
    <xf numFmtId="0" fontId="22" fillId="0" borderId="29" xfId="2" applyFont="1" applyFill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49" fontId="35" fillId="0" borderId="32" xfId="0" applyNumberFormat="1" applyFont="1" applyBorder="1" applyAlignment="1">
      <alignment horizontal="left" vertical="justify" wrapText="1"/>
    </xf>
    <xf numFmtId="0" fontId="12" fillId="0" borderId="47" xfId="0" applyFont="1" applyBorder="1" applyAlignment="1">
      <alignment horizontal="justify" vertical="justify" wrapText="1"/>
    </xf>
    <xf numFmtId="0" fontId="4" fillId="0" borderId="21" xfId="0" applyFont="1" applyBorder="1" applyAlignment="1">
      <alignment horizontal="center" vertical="center" wrapText="1"/>
    </xf>
    <xf numFmtId="49" fontId="35" fillId="0" borderId="37" xfId="0" applyNumberFormat="1" applyFont="1" applyBorder="1" applyAlignment="1">
      <alignment horizontal="left" vertical="justify" wrapText="1"/>
    </xf>
    <xf numFmtId="0" fontId="12" fillId="0" borderId="36" xfId="0" applyFont="1" applyBorder="1" applyAlignment="1">
      <alignment horizontal="justify" vertical="justify" wrapText="1"/>
    </xf>
    <xf numFmtId="0" fontId="24" fillId="0" borderId="41" xfId="0" applyFont="1" applyBorder="1" applyAlignment="1">
      <alignment horizontal="center" vertical="justify" wrapText="1"/>
    </xf>
    <xf numFmtId="49" fontId="36" fillId="7" borderId="56" xfId="0" applyNumberFormat="1" applyFont="1" applyFill="1" applyBorder="1" applyAlignment="1">
      <alignment horizontal="left" vertical="justify" wrapText="1"/>
    </xf>
    <xf numFmtId="0" fontId="20" fillId="7" borderId="49" xfId="0" applyFont="1" applyFill="1" applyBorder="1" applyAlignment="1">
      <alignment horizontal="justify" vertical="justify" wrapText="1"/>
    </xf>
    <xf numFmtId="0" fontId="37" fillId="7" borderId="50" xfId="0" applyFont="1" applyFill="1" applyBorder="1" applyAlignment="1">
      <alignment horizontal="center" vertical="justify" wrapText="1"/>
    </xf>
    <xf numFmtId="0" fontId="36" fillId="0" borderId="0" xfId="0" applyFont="1" applyAlignment="1">
      <alignment horizontal="justify" vertical="justify" wrapText="1"/>
    </xf>
    <xf numFmtId="0" fontId="36" fillId="0" borderId="28" xfId="0" quotePrefix="1" applyFont="1" applyFill="1" applyBorder="1" applyAlignment="1">
      <alignment horizontal="left" vertical="justify" wrapText="1"/>
    </xf>
    <xf numFmtId="0" fontId="20" fillId="0" borderId="1" xfId="0" applyFont="1" applyFill="1" applyBorder="1" applyAlignment="1">
      <alignment horizontal="justify" vertical="justify" wrapText="1"/>
    </xf>
    <xf numFmtId="0" fontId="24" fillId="0" borderId="4" xfId="0" applyFont="1" applyBorder="1" applyAlignment="1">
      <alignment horizontal="center" vertical="justify" wrapText="1"/>
    </xf>
    <xf numFmtId="0" fontId="24" fillId="0" borderId="4" xfId="0" applyFont="1" applyFill="1" applyBorder="1" applyAlignment="1">
      <alignment horizontal="center" vertical="justify" wrapText="1"/>
    </xf>
    <xf numFmtId="0" fontId="20" fillId="0" borderId="1" xfId="0" applyFont="1" applyFill="1" applyBorder="1"/>
    <xf numFmtId="0" fontId="21" fillId="0" borderId="1" xfId="0" applyFont="1" applyFill="1" applyBorder="1" applyAlignment="1">
      <alignment horizontal="justify" vertical="justify" wrapText="1"/>
    </xf>
    <xf numFmtId="0" fontId="36" fillId="7" borderId="28" xfId="0" quotePrefix="1" applyFont="1" applyFill="1" applyBorder="1" applyAlignment="1">
      <alignment horizontal="left" vertical="justify" wrapText="1"/>
    </xf>
    <xf numFmtId="0" fontId="36" fillId="7" borderId="1" xfId="0" applyFont="1" applyFill="1" applyBorder="1" applyAlignment="1">
      <alignment horizontal="justify" vertical="justify" wrapText="1"/>
    </xf>
    <xf numFmtId="0" fontId="37" fillId="7" borderId="4" xfId="0" applyFont="1" applyFill="1" applyBorder="1" applyAlignment="1">
      <alignment horizontal="center" vertical="justify" wrapText="1"/>
    </xf>
    <xf numFmtId="0" fontId="36" fillId="0" borderId="1" xfId="0" applyFont="1" applyBorder="1" applyAlignment="1">
      <alignment horizontal="justify" vertical="justify" wrapText="1"/>
    </xf>
    <xf numFmtId="0" fontId="36" fillId="0" borderId="28" xfId="0" applyFont="1" applyBorder="1" applyAlignment="1">
      <alignment horizontal="left" vertical="justify" wrapText="1"/>
    </xf>
    <xf numFmtId="0" fontId="20" fillId="0" borderId="1" xfId="0" applyFont="1" applyBorder="1" applyAlignment="1">
      <alignment horizontal="justify" vertical="justify" wrapText="1"/>
    </xf>
    <xf numFmtId="0" fontId="36" fillId="0" borderId="28" xfId="0" quotePrefix="1" applyFont="1" applyBorder="1" applyAlignment="1">
      <alignment horizontal="left" vertical="justify" wrapText="1"/>
    </xf>
    <xf numFmtId="0" fontId="36" fillId="0" borderId="28" xfId="0" quotePrefix="1" applyNumberFormat="1" applyFont="1" applyBorder="1" applyAlignment="1">
      <alignment horizontal="left" vertical="justify" wrapText="1"/>
    </xf>
    <xf numFmtId="0" fontId="20" fillId="0" borderId="1" xfId="0" applyFont="1" applyBorder="1"/>
    <xf numFmtId="0" fontId="20" fillId="0" borderId="1" xfId="0" applyFont="1" applyBorder="1" applyAlignment="1">
      <alignment wrapText="1"/>
    </xf>
    <xf numFmtId="49" fontId="36" fillId="0" borderId="28" xfId="0" applyNumberFormat="1" applyFont="1" applyBorder="1" applyAlignment="1">
      <alignment horizontal="left" vertical="justify" wrapText="1"/>
    </xf>
    <xf numFmtId="0" fontId="36" fillId="7" borderId="28" xfId="0" applyFont="1" applyFill="1" applyBorder="1" applyAlignment="1">
      <alignment horizontal="left" vertical="justify" wrapText="1"/>
    </xf>
    <xf numFmtId="0" fontId="5" fillId="7" borderId="1" xfId="0" applyFont="1" applyFill="1" applyBorder="1" applyAlignment="1">
      <alignment horizontal="justify" vertical="justify" wrapText="1"/>
    </xf>
    <xf numFmtId="0" fontId="24" fillId="7" borderId="4" xfId="0" applyFont="1" applyFill="1" applyBorder="1" applyAlignment="1">
      <alignment horizontal="center" vertical="justify" wrapText="1"/>
    </xf>
    <xf numFmtId="0" fontId="5" fillId="0" borderId="28" xfId="0" applyFont="1" applyBorder="1" applyAlignment="1">
      <alignment horizontal="justify" vertical="justify" wrapText="1"/>
    </xf>
    <xf numFmtId="0" fontId="20" fillId="7" borderId="1" xfId="0" applyFont="1" applyFill="1" applyBorder="1" applyAlignment="1">
      <alignment horizontal="justify" vertical="justify" wrapText="1"/>
    </xf>
    <xf numFmtId="0" fontId="35" fillId="0" borderId="32" xfId="0" applyFont="1" applyBorder="1" applyAlignment="1">
      <alignment horizontal="left" vertical="justify" wrapText="1"/>
    </xf>
    <xf numFmtId="0" fontId="12" fillId="0" borderId="33" xfId="0" applyFont="1" applyBorder="1" applyAlignment="1">
      <alignment horizontal="justify" vertical="justify" wrapText="1"/>
    </xf>
    <xf numFmtId="0" fontId="24" fillId="0" borderId="40" xfId="0" applyFont="1" applyBorder="1" applyAlignment="1">
      <alignment horizontal="center" vertical="justify" wrapText="1"/>
    </xf>
    <xf numFmtId="0" fontId="36" fillId="7" borderId="56" xfId="0" applyFont="1" applyFill="1" applyBorder="1" applyAlignment="1">
      <alignment horizontal="left" vertical="justify" wrapText="1"/>
    </xf>
    <xf numFmtId="0" fontId="24" fillId="7" borderId="50" xfId="0" applyFont="1" applyFill="1" applyBorder="1" applyAlignment="1">
      <alignment horizontal="center" vertical="justify" wrapText="1"/>
    </xf>
    <xf numFmtId="0" fontId="5" fillId="0" borderId="65" xfId="0" applyFont="1" applyBorder="1" applyAlignment="1">
      <alignment horizontal="justify" vertical="justify" wrapText="1"/>
    </xf>
    <xf numFmtId="49" fontId="36" fillId="0" borderId="32" xfId="0" applyNumberFormat="1" applyFont="1" applyBorder="1" applyAlignment="1">
      <alignment horizontal="left" vertical="justify" wrapText="1"/>
    </xf>
    <xf numFmtId="0" fontId="20" fillId="0" borderId="33" xfId="0" applyFont="1" applyBorder="1"/>
    <xf numFmtId="0" fontId="36" fillId="7" borderId="56" xfId="0" quotePrefix="1" applyFont="1" applyFill="1" applyBorder="1" applyAlignment="1">
      <alignment horizontal="left" vertical="justify" wrapText="1"/>
    </xf>
    <xf numFmtId="0" fontId="36" fillId="7" borderId="34" xfId="0" quotePrefix="1" applyFont="1" applyFill="1" applyBorder="1" applyAlignment="1">
      <alignment horizontal="left" vertical="justify" wrapText="1"/>
    </xf>
    <xf numFmtId="0" fontId="20" fillId="7" borderId="17" xfId="0" applyFont="1" applyFill="1" applyBorder="1" applyAlignment="1">
      <alignment horizontal="justify" vertical="justify" wrapText="1"/>
    </xf>
    <xf numFmtId="0" fontId="24" fillId="7" borderId="35" xfId="0" applyFont="1" applyFill="1" applyBorder="1" applyAlignment="1">
      <alignment horizontal="center" vertical="justify" wrapText="1"/>
    </xf>
    <xf numFmtId="49" fontId="36" fillId="0" borderId="0" xfId="0" applyNumberFormat="1" applyFont="1" applyBorder="1" applyAlignment="1">
      <alignment horizontal="left" vertical="justify" wrapText="1"/>
    </xf>
    <xf numFmtId="0" fontId="20" fillId="0" borderId="0" xfId="0" applyFont="1" applyBorder="1" applyAlignment="1">
      <alignment horizontal="justify" vertical="justify" wrapText="1"/>
    </xf>
    <xf numFmtId="0" fontId="24" fillId="0" borderId="0" xfId="0" applyFont="1" applyBorder="1" applyAlignment="1">
      <alignment horizontal="center" vertical="justify" wrapText="1"/>
    </xf>
    <xf numFmtId="0" fontId="19" fillId="0" borderId="15" xfId="0" applyFont="1" applyBorder="1" applyAlignment="1">
      <alignment horizontal="center" vertical="center" wrapText="1"/>
    </xf>
    <xf numFmtId="0" fontId="22" fillId="0" borderId="37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22" fillId="0" borderId="54" xfId="2" applyFont="1" applyFill="1" applyBorder="1" applyAlignment="1">
      <alignment horizontal="center" vertical="center" wrapText="1"/>
    </xf>
    <xf numFmtId="0" fontId="22" fillId="0" borderId="36" xfId="2" applyFont="1" applyFill="1" applyBorder="1" applyAlignment="1">
      <alignment horizontal="center" vertical="center" wrapText="1"/>
    </xf>
    <xf numFmtId="0" fontId="22" fillId="0" borderId="6" xfId="2" applyFont="1" applyFill="1" applyBorder="1" applyAlignment="1">
      <alignment horizontal="center" vertical="center" wrapText="1"/>
    </xf>
    <xf numFmtId="0" fontId="25" fillId="0" borderId="77" xfId="2" applyFont="1" applyBorder="1" applyAlignment="1">
      <alignment horizontal="center" vertical="center"/>
    </xf>
    <xf numFmtId="0" fontId="13" fillId="0" borderId="77" xfId="0" applyFont="1" applyBorder="1" applyAlignment="1">
      <alignment wrapText="1"/>
    </xf>
    <xf numFmtId="0" fontId="13" fillId="0" borderId="30" xfId="0" applyFont="1" applyBorder="1" applyAlignment="1">
      <alignment wrapText="1"/>
    </xf>
    <xf numFmtId="0" fontId="25" fillId="0" borderId="79" xfId="2" applyFont="1" applyBorder="1" applyAlignment="1">
      <alignment horizontal="center" vertical="center"/>
    </xf>
    <xf numFmtId="0" fontId="25" fillId="0" borderId="79" xfId="0" applyFont="1" applyBorder="1" applyAlignment="1">
      <alignment wrapText="1"/>
    </xf>
    <xf numFmtId="0" fontId="22" fillId="0" borderId="76" xfId="2" applyFont="1" applyBorder="1"/>
    <xf numFmtId="0" fontId="22" fillId="0" borderId="19" xfId="2" applyFont="1" applyBorder="1"/>
    <xf numFmtId="0" fontId="4" fillId="0" borderId="0" xfId="0" applyFont="1" applyAlignment="1">
      <alignment horizontal="center" vertical="justify" wrapText="1"/>
    </xf>
    <xf numFmtId="0" fontId="35" fillId="0" borderId="0" xfId="0" applyFont="1" applyAlignment="1">
      <alignment horizontal="center" vertical="justify" wrapText="1"/>
    </xf>
    <xf numFmtId="0" fontId="5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2" fillId="0" borderId="29" xfId="2" applyFont="1" applyBorder="1" applyAlignment="1">
      <alignment horizontal="center" vertical="top" wrapText="1"/>
    </xf>
    <xf numFmtId="0" fontId="22" fillId="0" borderId="7" xfId="2" applyFont="1" applyBorder="1" applyAlignment="1">
      <alignment horizontal="center" vertical="top" wrapText="1"/>
    </xf>
    <xf numFmtId="0" fontId="22" fillId="0" borderId="16" xfId="2" applyFont="1" applyBorder="1" applyAlignment="1">
      <alignment horizontal="center" vertical="top" wrapText="1"/>
    </xf>
    <xf numFmtId="0" fontId="21" fillId="0" borderId="0" xfId="2" applyFont="1" applyAlignment="1">
      <alignment horizontal="center"/>
    </xf>
    <xf numFmtId="0" fontId="25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9" fontId="22" fillId="0" borderId="29" xfId="2" applyNumberFormat="1" applyFont="1" applyFill="1" applyBorder="1" applyAlignment="1">
      <alignment horizontal="center" vertical="center" wrapText="1"/>
    </xf>
    <xf numFmtId="9" fontId="22" fillId="0" borderId="7" xfId="2" applyNumberFormat="1" applyFont="1" applyFill="1" applyBorder="1" applyAlignment="1">
      <alignment horizontal="center" vertical="center" wrapText="1"/>
    </xf>
    <xf numFmtId="9" fontId="22" fillId="0" borderId="16" xfId="2" applyNumberFormat="1" applyFont="1" applyFill="1" applyBorder="1" applyAlignment="1">
      <alignment horizontal="center" vertical="center" wrapText="1"/>
    </xf>
    <xf numFmtId="0" fontId="22" fillId="6" borderId="76" xfId="2" applyFont="1" applyFill="1" applyBorder="1" applyAlignment="1">
      <alignment horizontal="center" vertical="center" wrapText="1"/>
    </xf>
    <xf numFmtId="0" fontId="22" fillId="6" borderId="7" xfId="2" applyFont="1" applyFill="1" applyBorder="1" applyAlignment="1">
      <alignment horizontal="center" vertical="center" wrapText="1"/>
    </xf>
    <xf numFmtId="0" fontId="22" fillId="6" borderId="16" xfId="2" applyFont="1" applyFill="1" applyBorder="1" applyAlignment="1">
      <alignment horizontal="center" vertical="center" wrapText="1"/>
    </xf>
    <xf numFmtId="0" fontId="22" fillId="6" borderId="29" xfId="2" applyFont="1" applyFill="1" applyBorder="1" applyAlignment="1">
      <alignment horizontal="center" vertical="center" wrapText="1"/>
    </xf>
    <xf numFmtId="0" fontId="22" fillId="0" borderId="74" xfId="2" applyFont="1" applyBorder="1" applyAlignment="1">
      <alignment horizontal="center" vertical="top" wrapText="1"/>
    </xf>
    <xf numFmtId="0" fontId="0" fillId="0" borderId="65" xfId="0" applyBorder="1"/>
    <xf numFmtId="0" fontId="0" fillId="0" borderId="69" xfId="0" applyBorder="1"/>
    <xf numFmtId="9" fontId="22" fillId="0" borderId="18" xfId="2" applyNumberFormat="1" applyFont="1" applyFill="1" applyBorder="1" applyAlignment="1">
      <alignment horizontal="center" vertical="center" wrapText="1"/>
    </xf>
    <xf numFmtId="9" fontId="22" fillId="0" borderId="9" xfId="2" applyNumberFormat="1" applyFont="1" applyFill="1" applyBorder="1" applyAlignment="1">
      <alignment horizontal="center" vertical="center" wrapText="1"/>
    </xf>
    <xf numFmtId="9" fontId="22" fillId="0" borderId="10" xfId="2" applyNumberFormat="1" applyFont="1" applyFill="1" applyBorder="1" applyAlignment="1">
      <alignment horizontal="center" vertical="center" wrapText="1"/>
    </xf>
    <xf numFmtId="9" fontId="22" fillId="0" borderId="29" xfId="2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16" xfId="0" applyBorder="1"/>
    <xf numFmtId="0" fontId="22" fillId="0" borderId="29" xfId="2" applyFont="1" applyBorder="1" applyAlignment="1">
      <alignment horizontal="center" vertical="top"/>
    </xf>
    <xf numFmtId="0" fontId="22" fillId="0" borderId="8" xfId="2" applyFont="1" applyBorder="1" applyAlignment="1">
      <alignment horizontal="right" wrapText="1"/>
    </xf>
    <xf numFmtId="0" fontId="22" fillId="0" borderId="29" xfId="2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1" fillId="0" borderId="0" xfId="2" applyFont="1" applyAlignment="1">
      <alignment horizontal="left"/>
    </xf>
    <xf numFmtId="0" fontId="18" fillId="0" borderId="16" xfId="0" applyFont="1" applyBorder="1" applyAlignment="1">
      <alignment vertical="center"/>
    </xf>
    <xf numFmtId="0" fontId="22" fillId="0" borderId="16" xfId="2" applyFont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2" fillId="0" borderId="29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5" fillId="6" borderId="29" xfId="2" applyNumberFormat="1" applyFont="1" applyFill="1" applyBorder="1" applyAlignment="1">
      <alignment horizontal="center" vertical="center" wrapText="1"/>
    </xf>
    <xf numFmtId="0" fontId="25" fillId="6" borderId="7" xfId="2" applyNumberFormat="1" applyFont="1" applyFill="1" applyBorder="1" applyAlignment="1">
      <alignment horizontal="center" vertical="center" wrapText="1"/>
    </xf>
    <xf numFmtId="0" fontId="25" fillId="6" borderId="16" xfId="2" applyNumberFormat="1" applyFont="1" applyFill="1" applyBorder="1" applyAlignment="1">
      <alignment horizontal="center" vertical="center" wrapText="1"/>
    </xf>
    <xf numFmtId="0" fontId="22" fillId="6" borderId="75" xfId="2" applyFont="1" applyFill="1" applyBorder="1" applyAlignment="1">
      <alignment horizontal="center" vertical="center" wrapText="1"/>
    </xf>
    <xf numFmtId="9" fontId="22" fillId="6" borderId="29" xfId="2" applyNumberFormat="1" applyFont="1" applyFill="1" applyBorder="1" applyAlignment="1">
      <alignment horizontal="center" vertical="center" wrapText="1"/>
    </xf>
    <xf numFmtId="9" fontId="22" fillId="6" borderId="7" xfId="2" applyNumberFormat="1" applyFont="1" applyFill="1" applyBorder="1" applyAlignment="1">
      <alignment horizontal="center" vertical="center" wrapText="1"/>
    </xf>
    <xf numFmtId="9" fontId="22" fillId="6" borderId="16" xfId="2" applyNumberFormat="1" applyFont="1" applyFill="1" applyBorder="1" applyAlignment="1">
      <alignment horizontal="center" vertical="center" wrapText="1"/>
    </xf>
    <xf numFmtId="0" fontId="22" fillId="6" borderId="29" xfId="2" applyFont="1" applyFill="1" applyBorder="1" applyAlignment="1">
      <alignment horizontal="center" vertical="center"/>
    </xf>
    <xf numFmtId="0" fontId="22" fillId="6" borderId="7" xfId="2" applyFont="1" applyFill="1" applyBorder="1" applyAlignment="1">
      <alignment horizontal="center" vertical="center"/>
    </xf>
    <xf numFmtId="0" fontId="22" fillId="6" borderId="16" xfId="2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0" fillId="6" borderId="76" xfId="0" applyFill="1" applyBorder="1" applyAlignment="1">
      <alignment horizontal="center"/>
    </xf>
    <xf numFmtId="0" fontId="28" fillId="0" borderId="29" xfId="2" applyFont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30" fillId="0" borderId="29" xfId="0" applyFont="1" applyBorder="1" applyAlignment="1">
      <alignment horizontal="center" vertical="center" wrapText="1"/>
    </xf>
    <xf numFmtId="0" fontId="31" fillId="0" borderId="16" xfId="0" applyFont="1" applyBorder="1" applyAlignment="1">
      <alignment wrapText="1"/>
    </xf>
    <xf numFmtId="0" fontId="27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28" fillId="0" borderId="0" xfId="2" applyFont="1" applyBorder="1" applyAlignment="1">
      <alignment horizontal="right"/>
    </xf>
    <xf numFmtId="0" fontId="30" fillId="0" borderId="74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32" fillId="6" borderId="14" xfId="2" applyFont="1" applyFill="1" applyBorder="1" applyAlignment="1">
      <alignment horizontal="center"/>
    </xf>
    <xf numFmtId="0" fontId="32" fillId="6" borderId="5" xfId="2" applyFont="1" applyFill="1" applyBorder="1" applyAlignment="1">
      <alignment horizontal="center"/>
    </xf>
    <xf numFmtId="0" fontId="32" fillId="6" borderId="6" xfId="2" applyFont="1" applyFill="1" applyBorder="1" applyAlignment="1">
      <alignment horizontal="center"/>
    </xf>
    <xf numFmtId="0" fontId="33" fillId="6" borderId="69" xfId="0" applyNumberFormat="1" applyFont="1" applyFill="1" applyBorder="1" applyAlignment="1">
      <alignment horizontal="center" wrapText="1"/>
    </xf>
    <xf numFmtId="0" fontId="33" fillId="6" borderId="8" xfId="0" applyNumberFormat="1" applyFont="1" applyFill="1" applyBorder="1" applyAlignment="1">
      <alignment horizontal="center" wrapText="1"/>
    </xf>
    <xf numFmtId="0" fontId="33" fillId="6" borderId="10" xfId="0" applyNumberFormat="1" applyFont="1" applyFill="1" applyBorder="1" applyAlignment="1">
      <alignment horizontal="center" wrapText="1"/>
    </xf>
    <xf numFmtId="0" fontId="33" fillId="6" borderId="68" xfId="0" applyNumberFormat="1" applyFont="1" applyFill="1" applyBorder="1" applyAlignment="1">
      <alignment horizontal="center" wrapText="1"/>
    </xf>
    <xf numFmtId="0" fontId="33" fillId="6" borderId="20" xfId="0" applyNumberFormat="1" applyFont="1" applyFill="1" applyBorder="1" applyAlignment="1">
      <alignment horizontal="center" wrapText="1"/>
    </xf>
    <xf numFmtId="0" fontId="33" fillId="6" borderId="27" xfId="0" applyNumberFormat="1" applyFont="1" applyFill="1" applyBorder="1" applyAlignment="1">
      <alignment horizontal="center" wrapText="1"/>
    </xf>
    <xf numFmtId="0" fontId="28" fillId="6" borderId="14" xfId="2" applyFont="1" applyFill="1" applyBorder="1" applyAlignment="1">
      <alignment horizontal="center"/>
    </xf>
    <xf numFmtId="0" fontId="18" fillId="0" borderId="16" xfId="0" applyFont="1" applyBorder="1" applyAlignment="1">
      <alignment wrapText="1"/>
    </xf>
    <xf numFmtId="0" fontId="19" fillId="0" borderId="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8" fillId="0" borderId="16" xfId="0" applyFont="1" applyBorder="1" applyAlignment="1">
      <alignment vertical="center" wrapText="1"/>
    </xf>
    <xf numFmtId="0" fontId="22" fillId="0" borderId="18" xfId="2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25" fillId="0" borderId="0" xfId="2" applyFont="1" applyBorder="1" applyAlignment="1">
      <alignment horizontal="right"/>
    </xf>
    <xf numFmtId="0" fontId="25" fillId="0" borderId="8" xfId="2" applyFont="1" applyBorder="1" applyAlignment="1">
      <alignment horizontal="right"/>
    </xf>
    <xf numFmtId="0" fontId="25" fillId="0" borderId="0" xfId="2" applyFont="1" applyAlignment="1">
      <alignment horizontal="center"/>
    </xf>
    <xf numFmtId="9" fontId="26" fillId="0" borderId="68" xfId="2" applyNumberFormat="1" applyFont="1" applyBorder="1" applyAlignment="1">
      <alignment horizontal="center" wrapText="1"/>
    </xf>
    <xf numFmtId="0" fontId="38" fillId="0" borderId="20" xfId="0" applyFont="1" applyBorder="1" applyAlignment="1">
      <alignment horizontal="center" wrapText="1"/>
    </xf>
    <xf numFmtId="0" fontId="22" fillId="0" borderId="1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5" fillId="0" borderId="30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63" xfId="0" applyFont="1" applyBorder="1" applyAlignment="1">
      <alignment horizontal="left" wrapText="1"/>
    </xf>
    <xf numFmtId="0" fontId="5" fillId="0" borderId="7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62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5" fillId="0" borderId="58" xfId="0" applyFont="1" applyBorder="1" applyAlignment="1">
      <alignment horizontal="right" wrapText="1"/>
    </xf>
    <xf numFmtId="0" fontId="5" fillId="0" borderId="23" xfId="0" applyFont="1" applyBorder="1" applyAlignment="1">
      <alignment horizontal="right" wrapText="1"/>
    </xf>
    <xf numFmtId="0" fontId="5" fillId="0" borderId="58" xfId="0" applyFont="1" applyBorder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4" fillId="0" borderId="55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52" xfId="0" applyFont="1" applyBorder="1" applyAlignment="1">
      <alignment horizontal="right" wrapText="1"/>
    </xf>
    <xf numFmtId="0" fontId="4" fillId="0" borderId="27" xfId="0" applyFont="1" applyBorder="1" applyAlignment="1">
      <alignment horizontal="right" wrapText="1"/>
    </xf>
    <xf numFmtId="0" fontId="8" fillId="0" borderId="1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5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right"/>
    </xf>
    <xf numFmtId="0" fontId="0" fillId="0" borderId="20" xfId="0" applyBorder="1"/>
    <xf numFmtId="0" fontId="0" fillId="0" borderId="27" xfId="0" applyBorder="1"/>
    <xf numFmtId="0" fontId="4" fillId="0" borderId="12" xfId="0" applyFont="1" applyBorder="1" applyAlignment="1">
      <alignment horizontal="right"/>
    </xf>
    <xf numFmtId="0" fontId="0" fillId="0" borderId="13" xfId="0" applyBorder="1"/>
    <xf numFmtId="0" fontId="0" fillId="0" borderId="25" xfId="0" applyBorder="1"/>
    <xf numFmtId="0" fontId="4" fillId="0" borderId="13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4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0" fontId="26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20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7" fillId="0" borderId="11" xfId="0" applyFont="1" applyBorder="1" applyAlignment="1">
      <alignment horizontal="left" wrapText="1"/>
    </xf>
    <xf numFmtId="0" fontId="4" fillId="0" borderId="6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wrapText="1"/>
    </xf>
    <xf numFmtId="0" fontId="4" fillId="0" borderId="49" xfId="0" applyFont="1" applyBorder="1" applyAlignment="1">
      <alignment horizontal="left" wrapText="1"/>
    </xf>
    <xf numFmtId="0" fontId="4" fillId="0" borderId="40" xfId="0" applyFont="1" applyBorder="1" applyAlignment="1">
      <alignment horizontal="left" wrapText="1"/>
    </xf>
    <xf numFmtId="0" fontId="4" fillId="0" borderId="50" xfId="0" applyFont="1" applyBorder="1" applyAlignment="1">
      <alignment horizontal="left" wrapText="1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52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64" xfId="0" applyFont="1" applyBorder="1" applyAlignment="1">
      <alignment horizontal="left" wrapText="1"/>
    </xf>
    <xf numFmtId="0" fontId="4" fillId="0" borderId="61" xfId="0" applyFont="1" applyBorder="1" applyAlignment="1">
      <alignment horizontal="justify" vertical="center" wrapText="1"/>
    </xf>
    <xf numFmtId="0" fontId="0" fillId="0" borderId="22" xfId="0" applyBorder="1" applyAlignment="1">
      <alignment horizontal="justify"/>
    </xf>
    <xf numFmtId="0" fontId="0" fillId="0" borderId="60" xfId="0" applyBorder="1" applyAlignment="1">
      <alignment horizontal="justify"/>
    </xf>
    <xf numFmtId="0" fontId="4" fillId="0" borderId="68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4" xfId="0" applyFont="1" applyBorder="1" applyAlignment="1">
      <alignment horizontal="justify" vertical="center" wrapText="1"/>
    </xf>
    <xf numFmtId="0" fontId="5" fillId="0" borderId="6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60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63" xfId="0" applyFont="1" applyBorder="1" applyAlignment="1">
      <alignment horizontal="justify" vertical="center" wrapText="1"/>
    </xf>
    <xf numFmtId="0" fontId="4" fillId="0" borderId="52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64" xfId="0" applyFont="1" applyBorder="1" applyAlignment="1">
      <alignment horizontal="justify" vertical="top" wrapText="1"/>
    </xf>
    <xf numFmtId="0" fontId="5" fillId="0" borderId="0" xfId="0" applyFont="1" applyFill="1" applyAlignment="1">
      <alignment horizontal="justify" wrapText="1"/>
    </xf>
    <xf numFmtId="0" fontId="4" fillId="0" borderId="8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justify" vertical="justify" wrapText="1"/>
    </xf>
    <xf numFmtId="0" fontId="4" fillId="0" borderId="5" xfId="0" applyFont="1" applyBorder="1" applyAlignment="1">
      <alignment horizontal="justify" vertical="justify" wrapText="1"/>
    </xf>
    <xf numFmtId="0" fontId="4" fillId="0" borderId="5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0" fillId="0" borderId="54" xfId="0" applyBorder="1"/>
    <xf numFmtId="0" fontId="4" fillId="0" borderId="8" xfId="0" applyFont="1" applyBorder="1" applyAlignment="1">
      <alignment horizontal="justify" wrapText="1"/>
    </xf>
    <xf numFmtId="0" fontId="4" fillId="0" borderId="6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5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54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3" fillId="0" borderId="6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5" fillId="0" borderId="6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6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/>
    </xf>
    <xf numFmtId="0" fontId="4" fillId="0" borderId="55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left" wrapText="1"/>
    </xf>
    <xf numFmtId="0" fontId="5" fillId="0" borderId="57" xfId="0" applyFont="1" applyBorder="1" applyAlignment="1">
      <alignment horizontal="left" wrapText="1"/>
    </xf>
    <xf numFmtId="0" fontId="4" fillId="0" borderId="8" xfId="0" applyFont="1" applyBorder="1" applyAlignment="1">
      <alignment horizontal="justify" vertical="justify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63" xfId="0" applyFont="1" applyBorder="1" applyAlignment="1">
      <alignment horizontal="left" wrapText="1"/>
    </xf>
    <xf numFmtId="0" fontId="4" fillId="0" borderId="52" xfId="0" applyFont="1" applyBorder="1" applyAlignment="1">
      <alignment horizontal="justify" wrapText="1"/>
    </xf>
    <xf numFmtId="0" fontId="4" fillId="0" borderId="20" xfId="0" applyFont="1" applyBorder="1" applyAlignment="1">
      <alignment horizontal="justify" wrapText="1"/>
    </xf>
    <xf numFmtId="0" fontId="4" fillId="0" borderId="64" xfId="0" applyFont="1" applyBorder="1" applyAlignment="1">
      <alignment horizontal="justify" wrapText="1"/>
    </xf>
    <xf numFmtId="0" fontId="22" fillId="0" borderId="36" xfId="0" applyFont="1" applyBorder="1" applyAlignment="1">
      <alignment horizontal="left"/>
    </xf>
    <xf numFmtId="0" fontId="0" fillId="0" borderId="5" xfId="0" applyBorder="1" applyAlignment="1">
      <alignment horizontal="justify"/>
    </xf>
    <xf numFmtId="0" fontId="0" fillId="0" borderId="54" xfId="0" applyBorder="1" applyAlignment="1">
      <alignment horizontal="justify"/>
    </xf>
    <xf numFmtId="0" fontId="26" fillId="0" borderId="55" xfId="0" applyFont="1" applyBorder="1" applyAlignment="1">
      <alignment horizontal="justify" vertical="top" wrapText="1"/>
    </xf>
    <xf numFmtId="0" fontId="26" fillId="0" borderId="5" xfId="0" applyFont="1" applyBorder="1" applyAlignment="1">
      <alignment horizontal="justify" vertical="top" wrapText="1"/>
    </xf>
    <xf numFmtId="0" fontId="26" fillId="0" borderId="54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left" vertical="justify" wrapText="1"/>
    </xf>
    <xf numFmtId="0" fontId="12" fillId="0" borderId="8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9" fontId="13" fillId="6" borderId="29" xfId="0" applyNumberFormat="1" applyFont="1" applyFill="1" applyBorder="1" applyAlignment="1">
      <alignment horizontal="center" vertical="center"/>
    </xf>
    <xf numFmtId="9" fontId="13" fillId="6" borderId="7" xfId="0" applyNumberFormat="1" applyFont="1" applyFill="1" applyBorder="1" applyAlignment="1">
      <alignment horizontal="center" vertical="center"/>
    </xf>
    <xf numFmtId="9" fontId="13" fillId="6" borderId="16" xfId="0" applyNumberFormat="1" applyFont="1" applyFill="1" applyBorder="1" applyAlignment="1">
      <alignment horizontal="center" vertical="center"/>
    </xf>
    <xf numFmtId="0" fontId="13" fillId="6" borderId="74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6" borderId="65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13" fillId="6" borderId="69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justify" wrapText="1"/>
    </xf>
    <xf numFmtId="0" fontId="26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 vertical="top" wrapText="1"/>
    </xf>
    <xf numFmtId="0" fontId="26" fillId="0" borderId="44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8" xfId="0" applyFont="1" applyBorder="1" applyAlignment="1">
      <alignment horizontal="right" vertical="top"/>
    </xf>
    <xf numFmtId="0" fontId="26" fillId="0" borderId="3" xfId="0" applyFont="1" applyBorder="1" applyAlignment="1">
      <alignment wrapText="1"/>
    </xf>
    <xf numFmtId="0" fontId="26" fillId="0" borderId="2" xfId="0" applyFont="1" applyBorder="1"/>
    <xf numFmtId="0" fontId="26" fillId="0" borderId="0" xfId="0" applyFont="1"/>
    <xf numFmtId="0" fontId="25" fillId="0" borderId="28" xfId="0" applyFont="1" applyBorder="1" applyAlignment="1">
      <alignment vertical="top"/>
    </xf>
    <xf numFmtId="0" fontId="25" fillId="0" borderId="1" xfId="0" applyFont="1" applyBorder="1" applyAlignment="1">
      <alignment wrapText="1"/>
    </xf>
    <xf numFmtId="0" fontId="25" fillId="0" borderId="4" xfId="0" applyFont="1" applyBorder="1"/>
    <xf numFmtId="0" fontId="25" fillId="0" borderId="28" xfId="0" applyFont="1" applyBorder="1" applyAlignment="1"/>
    <xf numFmtId="0" fontId="25" fillId="0" borderId="2" xfId="0" applyFont="1" applyBorder="1"/>
    <xf numFmtId="0" fontId="25" fillId="0" borderId="4" xfId="0" applyFont="1" applyBorder="1" applyAlignment="1">
      <alignment wrapText="1"/>
    </xf>
    <xf numFmtId="0" fontId="25" fillId="0" borderId="4" xfId="0" applyFont="1" applyBorder="1" applyAlignment="1">
      <alignment horizontal="right"/>
    </xf>
    <xf numFmtId="0" fontId="25" fillId="0" borderId="56" xfId="0" applyFont="1" applyBorder="1" applyAlignment="1"/>
    <xf numFmtId="0" fontId="25" fillId="0" borderId="49" xfId="0" applyFont="1" applyBorder="1" applyAlignment="1">
      <alignment wrapText="1"/>
    </xf>
    <xf numFmtId="0" fontId="25" fillId="0" borderId="21" xfId="0" applyFont="1" applyBorder="1" applyAlignment="1">
      <alignment horizontal="right"/>
    </xf>
    <xf numFmtId="0" fontId="26" fillId="0" borderId="3" xfId="0" applyFont="1" applyBorder="1" applyAlignment="1">
      <alignment vertical="top" wrapText="1"/>
    </xf>
    <xf numFmtId="0" fontId="25" fillId="0" borderId="2" xfId="0" quotePrefix="1" applyFont="1" applyFill="1" applyBorder="1"/>
    <xf numFmtId="0" fontId="25" fillId="0" borderId="4" xfId="0" quotePrefix="1" applyFont="1" applyFill="1" applyBorder="1"/>
    <xf numFmtId="0" fontId="25" fillId="0" borderId="32" xfId="0" applyFont="1" applyBorder="1" applyAlignment="1">
      <alignment vertical="top"/>
    </xf>
    <xf numFmtId="0" fontId="25" fillId="0" borderId="33" xfId="0" applyFont="1" applyBorder="1" applyAlignment="1">
      <alignment wrapText="1"/>
    </xf>
    <xf numFmtId="0" fontId="25" fillId="0" borderId="40" xfId="0" quotePrefix="1" applyFont="1" applyFill="1" applyBorder="1"/>
    <xf numFmtId="0" fontId="25" fillId="0" borderId="34" xfId="0" applyFont="1" applyBorder="1" applyAlignment="1">
      <alignment vertical="top"/>
    </xf>
    <xf numFmtId="0" fontId="25" fillId="0" borderId="17" xfId="0" applyFont="1" applyBorder="1" applyAlignment="1">
      <alignment wrapText="1"/>
    </xf>
    <xf numFmtId="0" fontId="25" fillId="0" borderId="35" xfId="0" quotePrefix="1" applyFont="1" applyFill="1" applyBorder="1"/>
    <xf numFmtId="0" fontId="26" fillId="0" borderId="56" xfId="0" applyFont="1" applyBorder="1" applyAlignment="1">
      <alignment horizontal="right" vertical="top"/>
    </xf>
    <xf numFmtId="0" fontId="26" fillId="0" borderId="49" xfId="0" applyFont="1" applyBorder="1" applyAlignment="1">
      <alignment wrapText="1"/>
    </xf>
    <xf numFmtId="0" fontId="25" fillId="0" borderId="50" xfId="0" applyFont="1" applyBorder="1"/>
    <xf numFmtId="0" fontId="25" fillId="0" borderId="28" xfId="0" applyFont="1" applyBorder="1" applyAlignment="1">
      <alignment horizontal="right"/>
    </xf>
    <xf numFmtId="0" fontId="25" fillId="0" borderId="4" xfId="0" quotePrefix="1" applyFont="1" applyBorder="1" applyAlignment="1">
      <alignment wrapText="1"/>
    </xf>
    <xf numFmtId="0" fontId="25" fillId="0" borderId="1" xfId="0" applyFont="1" applyBorder="1" applyAlignment="1">
      <alignment vertical="top" wrapText="1"/>
    </xf>
    <xf numFmtId="0" fontId="25" fillId="0" borderId="28" xfId="0" quotePrefix="1" applyFont="1" applyBorder="1" applyAlignment="1">
      <alignment horizontal="right"/>
    </xf>
    <xf numFmtId="49" fontId="25" fillId="0" borderId="28" xfId="0" applyNumberFormat="1" applyFont="1" applyBorder="1" applyAlignment="1">
      <alignment horizontal="right"/>
    </xf>
    <xf numFmtId="0" fontId="25" fillId="0" borderId="4" xfId="0" quotePrefix="1" applyFont="1" applyBorder="1"/>
    <xf numFmtId="0" fontId="25" fillId="0" borderId="46" xfId="0" applyFont="1" applyBorder="1" applyAlignment="1">
      <alignment horizontal="right"/>
    </xf>
    <xf numFmtId="0" fontId="25" fillId="0" borderId="50" xfId="0" quotePrefix="1" applyFont="1" applyBorder="1"/>
    <xf numFmtId="0" fontId="26" fillId="0" borderId="28" xfId="0" applyFont="1" applyFill="1" applyBorder="1" applyAlignment="1">
      <alignment horizontal="right" vertical="top"/>
    </xf>
    <xf numFmtId="0" fontId="26" fillId="0" borderId="49" xfId="0" applyFont="1" applyBorder="1" applyAlignment="1">
      <alignment vertical="top" wrapText="1"/>
    </xf>
    <xf numFmtId="0" fontId="26" fillId="0" borderId="50" xfId="0" quotePrefix="1" applyFont="1" applyBorder="1"/>
    <xf numFmtId="0" fontId="25" fillId="0" borderId="39" xfId="0" applyFont="1" applyBorder="1" applyAlignment="1">
      <alignment vertical="top"/>
    </xf>
    <xf numFmtId="0" fontId="26" fillId="0" borderId="37" xfId="0" applyFont="1" applyFill="1" applyBorder="1" applyAlignment="1">
      <alignment horizontal="right" vertical="top"/>
    </xf>
    <xf numFmtId="0" fontId="26" fillId="0" borderId="36" xfId="0" applyFont="1" applyBorder="1"/>
    <xf numFmtId="0" fontId="26" fillId="0" borderId="41" xfId="0" quotePrefix="1" applyFont="1" applyBorder="1"/>
    <xf numFmtId="0" fontId="26" fillId="0" borderId="39" xfId="0" applyFont="1" applyFill="1" applyBorder="1" applyAlignment="1">
      <alignment horizontal="right" vertical="top"/>
    </xf>
    <xf numFmtId="0" fontId="26" fillId="0" borderId="42" xfId="0" applyFont="1" applyBorder="1"/>
    <xf numFmtId="0" fontId="26" fillId="0" borderId="43" xfId="0" quotePrefix="1" applyNumberFormat="1" applyFont="1" applyBorder="1"/>
  </cellXfs>
  <cellStyles count="4">
    <cellStyle name="Comma" xfId="1" builtinId="3"/>
    <cellStyle name="Normal" xfId="0" builtinId="0"/>
    <cellStyle name="Normal_Obrazec RPA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/Users/BiljanaH/AppData/Local/Microsoft/Windows/Temporary%20Internet%20Files/Content.IE5/S4VWXM69/WEB%20Copy%20of%20Regulativa_Obrasci_adekvatnost_izmena_08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КР-ЦВ и ЦБ"/>
      <sheetName val="АПКР-ЛСРВ"/>
      <sheetName val="АПКР-ЈИ"/>
      <sheetName val="АПКР-МРБ и МО"/>
      <sheetName val="АПКР-Б"/>
      <sheetName val="АПКР-ДТД"/>
      <sheetName val="АПКР-ПМК"/>
      <sheetName val="АПКР-ПСО"/>
      <sheetName val="АПКР-ПДО"/>
      <sheetName val="АПКР-УИФ"/>
      <sheetName val="АПКР-ОП"/>
      <sheetName val="АПКР-Вонбилансно"/>
      <sheetName val="АПКР-Вкупно"/>
      <sheetName val="Sheet1"/>
      <sheetName val="Sheet2"/>
    </sheetNames>
    <sheetDataSet>
      <sheetData sheetId="0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1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2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3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4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5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6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7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8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9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10">
        <row r="10">
          <cell r="F10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7"/>
  <sheetViews>
    <sheetView topLeftCell="A70" zoomScale="110" zoomScaleNormal="110" workbookViewId="0">
      <selection activeCell="C96" sqref="C96"/>
    </sheetView>
  </sheetViews>
  <sheetFormatPr defaultRowHeight="14.25"/>
  <cols>
    <col min="1" max="1" width="0.85546875" style="8" customWidth="1"/>
    <col min="2" max="2" width="11.85546875" style="12" bestFit="1" customWidth="1"/>
    <col min="3" max="3" width="80.5703125" style="8" customWidth="1"/>
    <col min="4" max="4" width="16" style="14" customWidth="1"/>
    <col min="5" max="5" width="14.7109375" style="8" customWidth="1"/>
    <col min="6" max="16384" width="9.140625" style="8"/>
  </cols>
  <sheetData>
    <row r="1" spans="2:4">
      <c r="B1" s="852" t="s">
        <v>39</v>
      </c>
      <c r="C1" s="852"/>
      <c r="D1" s="852"/>
    </row>
    <row r="2" spans="2:4">
      <c r="B2" s="853" t="s">
        <v>501</v>
      </c>
      <c r="C2" s="853"/>
      <c r="D2" s="853"/>
    </row>
    <row r="3" spans="2:4">
      <c r="B3" s="854" t="s">
        <v>40</v>
      </c>
      <c r="C3" s="854"/>
      <c r="D3" s="854"/>
    </row>
    <row r="4" spans="2:4" ht="15" thickBot="1">
      <c r="D4" s="308" t="s">
        <v>41</v>
      </c>
    </row>
    <row r="5" spans="2:4" ht="30.75" customHeight="1" thickBot="1">
      <c r="B5" s="789" t="s">
        <v>49</v>
      </c>
      <c r="C5" s="790" t="s">
        <v>43</v>
      </c>
      <c r="D5" s="791" t="s">
        <v>44</v>
      </c>
    </row>
    <row r="6" spans="2:4" s="9" customFormat="1" ht="15" thickBot="1">
      <c r="B6" s="10">
        <v>1</v>
      </c>
      <c r="C6" s="11">
        <v>2</v>
      </c>
      <c r="D6" s="788">
        <v>3</v>
      </c>
    </row>
    <row r="7" spans="2:4" s="9" customFormat="1" ht="15" thickBot="1">
      <c r="B7" s="792" t="s">
        <v>528</v>
      </c>
      <c r="C7" s="793" t="s">
        <v>47</v>
      </c>
      <c r="D7" s="794"/>
    </row>
    <row r="8" spans="2:4" s="9" customFormat="1" ht="15" thickBot="1">
      <c r="B8" s="795" t="s">
        <v>529</v>
      </c>
      <c r="C8" s="796" t="s">
        <v>45</v>
      </c>
      <c r="D8" s="788"/>
    </row>
    <row r="9" spans="2:4" ht="15" thickBot="1">
      <c r="B9" s="795" t="s">
        <v>530</v>
      </c>
      <c r="C9" s="796" t="s">
        <v>531</v>
      </c>
      <c r="D9" s="797"/>
    </row>
    <row r="10" spans="2:4" s="801" customFormat="1">
      <c r="B10" s="798" t="s">
        <v>532</v>
      </c>
      <c r="C10" s="799" t="s">
        <v>533</v>
      </c>
      <c r="D10" s="800"/>
    </row>
    <row r="11" spans="2:4">
      <c r="B11" s="802" t="s">
        <v>534</v>
      </c>
      <c r="C11" s="803" t="s">
        <v>535</v>
      </c>
      <c r="D11" s="804"/>
    </row>
    <row r="12" spans="2:4">
      <c r="B12" s="802" t="s">
        <v>536</v>
      </c>
      <c r="C12" s="803" t="s">
        <v>537</v>
      </c>
      <c r="D12" s="804"/>
    </row>
    <row r="13" spans="2:4" s="15" customFormat="1">
      <c r="B13" s="802" t="s">
        <v>538</v>
      </c>
      <c r="C13" s="803" t="s">
        <v>539</v>
      </c>
      <c r="D13" s="805"/>
    </row>
    <row r="14" spans="2:4">
      <c r="B14" s="802" t="s">
        <v>540</v>
      </c>
      <c r="C14" s="806" t="s">
        <v>541</v>
      </c>
      <c r="D14" s="805"/>
    </row>
    <row r="15" spans="2:4">
      <c r="B15" s="802" t="s">
        <v>542</v>
      </c>
      <c r="C15" s="806" t="s">
        <v>543</v>
      </c>
      <c r="D15" s="805"/>
    </row>
    <row r="16" spans="2:4">
      <c r="B16" s="802" t="s">
        <v>544</v>
      </c>
      <c r="C16" s="806" t="s">
        <v>545</v>
      </c>
      <c r="D16" s="805"/>
    </row>
    <row r="17" spans="2:4">
      <c r="B17" s="802" t="s">
        <v>546</v>
      </c>
      <c r="C17" s="807" t="s">
        <v>547</v>
      </c>
      <c r="D17" s="804"/>
    </row>
    <row r="18" spans="2:4" s="801" customFormat="1">
      <c r="B18" s="808" t="s">
        <v>548</v>
      </c>
      <c r="C18" s="809" t="s">
        <v>549</v>
      </c>
      <c r="D18" s="810"/>
    </row>
    <row r="19" spans="2:4">
      <c r="B19" s="802" t="s">
        <v>550</v>
      </c>
      <c r="C19" s="811" t="s">
        <v>551</v>
      </c>
      <c r="D19" s="804"/>
    </row>
    <row r="20" spans="2:4">
      <c r="B20" s="812" t="s">
        <v>552</v>
      </c>
      <c r="C20" s="813" t="s">
        <v>553</v>
      </c>
      <c r="D20" s="804"/>
    </row>
    <row r="21" spans="2:4" ht="28.5">
      <c r="B21" s="814" t="s">
        <v>554</v>
      </c>
      <c r="C21" s="813" t="s">
        <v>555</v>
      </c>
      <c r="D21" s="804"/>
    </row>
    <row r="22" spans="2:4">
      <c r="B22" s="815" t="s">
        <v>556</v>
      </c>
      <c r="C22" s="816" t="s">
        <v>557</v>
      </c>
      <c r="D22" s="804"/>
    </row>
    <row r="23" spans="2:4">
      <c r="B23" s="814" t="s">
        <v>558</v>
      </c>
      <c r="C23" s="813" t="s">
        <v>559</v>
      </c>
      <c r="D23" s="804"/>
    </row>
    <row r="24" spans="2:4">
      <c r="B24" s="814" t="s">
        <v>560</v>
      </c>
      <c r="C24" s="813" t="s">
        <v>561</v>
      </c>
      <c r="D24" s="804"/>
    </row>
    <row r="25" spans="2:4">
      <c r="B25" s="814" t="s">
        <v>562</v>
      </c>
      <c r="C25" s="813" t="s">
        <v>563</v>
      </c>
      <c r="D25" s="804"/>
    </row>
    <row r="26" spans="2:4" ht="28.5">
      <c r="B26" s="814" t="s">
        <v>564</v>
      </c>
      <c r="C26" s="817" t="s">
        <v>565</v>
      </c>
      <c r="D26" s="804"/>
    </row>
    <row r="27" spans="2:4" ht="42.75" customHeight="1">
      <c r="B27" s="815" t="s">
        <v>566</v>
      </c>
      <c r="C27" s="813" t="s">
        <v>567</v>
      </c>
      <c r="D27" s="804"/>
    </row>
    <row r="28" spans="2:4" ht="28.5" customHeight="1">
      <c r="B28" s="815" t="s">
        <v>568</v>
      </c>
      <c r="C28" s="813" t="s">
        <v>569</v>
      </c>
      <c r="D28" s="804"/>
    </row>
    <row r="29" spans="2:4" ht="29.25" customHeight="1">
      <c r="B29" s="815" t="s">
        <v>570</v>
      </c>
      <c r="C29" s="817" t="s">
        <v>571</v>
      </c>
      <c r="D29" s="804"/>
    </row>
    <row r="30" spans="2:4" ht="18.75" customHeight="1">
      <c r="B30" s="815" t="s">
        <v>572</v>
      </c>
      <c r="C30" s="813" t="s">
        <v>573</v>
      </c>
      <c r="D30" s="804"/>
    </row>
    <row r="31" spans="2:4" ht="28.5">
      <c r="B31" s="818" t="s">
        <v>574</v>
      </c>
      <c r="C31" s="803" t="s">
        <v>575</v>
      </c>
      <c r="D31" s="804"/>
    </row>
    <row r="32" spans="2:4">
      <c r="B32" s="815" t="s">
        <v>576</v>
      </c>
      <c r="C32" s="813" t="s">
        <v>577</v>
      </c>
      <c r="D32" s="804"/>
    </row>
    <row r="33" spans="2:4" ht="28.5">
      <c r="B33" s="818" t="s">
        <v>578</v>
      </c>
      <c r="C33" s="813" t="s">
        <v>579</v>
      </c>
      <c r="D33" s="804"/>
    </row>
    <row r="34" spans="2:4" s="801" customFormat="1">
      <c r="B34" s="819" t="s">
        <v>580</v>
      </c>
      <c r="C34" s="809" t="s">
        <v>581</v>
      </c>
      <c r="D34" s="810"/>
    </row>
    <row r="35" spans="2:4">
      <c r="B35" s="814" t="s">
        <v>582</v>
      </c>
      <c r="C35" s="7" t="s">
        <v>583</v>
      </c>
      <c r="D35" s="804"/>
    </row>
    <row r="36" spans="2:4">
      <c r="B36" s="814" t="s">
        <v>584</v>
      </c>
      <c r="C36" s="817" t="s">
        <v>585</v>
      </c>
      <c r="D36" s="804"/>
    </row>
    <row r="37" spans="2:4" ht="28.5">
      <c r="B37" s="814" t="s">
        <v>586</v>
      </c>
      <c r="C37" s="7" t="s">
        <v>587</v>
      </c>
      <c r="D37" s="804"/>
    </row>
    <row r="38" spans="2:4" ht="28.5">
      <c r="B38" s="814" t="s">
        <v>588</v>
      </c>
      <c r="C38" s="7" t="s">
        <v>589</v>
      </c>
      <c r="D38" s="804"/>
    </row>
    <row r="39" spans="2:4">
      <c r="B39" s="819" t="s">
        <v>590</v>
      </c>
      <c r="C39" s="820" t="s">
        <v>48</v>
      </c>
      <c r="D39" s="821"/>
    </row>
    <row r="40" spans="2:4" ht="28.5">
      <c r="B40" s="822" t="s">
        <v>591</v>
      </c>
      <c r="C40" s="811" t="s">
        <v>592</v>
      </c>
      <c r="D40" s="804"/>
    </row>
    <row r="41" spans="2:4">
      <c r="B41" s="822" t="s">
        <v>593</v>
      </c>
      <c r="C41" s="811" t="s">
        <v>594</v>
      </c>
      <c r="D41" s="804"/>
    </row>
    <row r="42" spans="2:4">
      <c r="B42" s="819" t="s">
        <v>595</v>
      </c>
      <c r="C42" s="823" t="s">
        <v>596</v>
      </c>
      <c r="D42" s="821"/>
    </row>
    <row r="43" spans="2:4" ht="15" thickBot="1">
      <c r="B43" s="824"/>
      <c r="C43" s="825"/>
      <c r="D43" s="826"/>
    </row>
    <row r="44" spans="2:4" ht="15" thickBot="1">
      <c r="B44" s="795" t="s">
        <v>597</v>
      </c>
      <c r="C44" s="796" t="s">
        <v>598</v>
      </c>
      <c r="D44" s="797"/>
    </row>
    <row r="45" spans="2:4">
      <c r="B45" s="827" t="s">
        <v>599</v>
      </c>
      <c r="C45" s="799" t="s">
        <v>600</v>
      </c>
      <c r="D45" s="828"/>
    </row>
    <row r="46" spans="2:4">
      <c r="B46" s="829" t="s">
        <v>601</v>
      </c>
      <c r="C46" s="813" t="s">
        <v>602</v>
      </c>
      <c r="D46" s="804"/>
    </row>
    <row r="47" spans="2:4">
      <c r="B47" s="814" t="s">
        <v>603</v>
      </c>
      <c r="C47" s="813" t="s">
        <v>604</v>
      </c>
      <c r="D47" s="804"/>
    </row>
    <row r="48" spans="2:4">
      <c r="B48" s="808" t="s">
        <v>605</v>
      </c>
      <c r="C48" s="809" t="s">
        <v>606</v>
      </c>
      <c r="D48" s="810"/>
    </row>
    <row r="49" spans="2:4">
      <c r="B49" s="814" t="s">
        <v>607</v>
      </c>
      <c r="C49" s="816" t="s">
        <v>608</v>
      </c>
      <c r="D49" s="804"/>
    </row>
    <row r="50" spans="2:4" ht="14.25" customHeight="1">
      <c r="B50" s="812" t="s">
        <v>609</v>
      </c>
      <c r="C50" s="817" t="s">
        <v>610</v>
      </c>
      <c r="D50" s="804"/>
    </row>
    <row r="51" spans="2:4" ht="14.25" customHeight="1">
      <c r="B51" s="812" t="s">
        <v>611</v>
      </c>
      <c r="C51" s="817" t="s">
        <v>612</v>
      </c>
      <c r="D51" s="804"/>
    </row>
    <row r="52" spans="2:4" ht="14.25" customHeight="1">
      <c r="B52" s="812" t="s">
        <v>613</v>
      </c>
      <c r="C52" s="817" t="s">
        <v>614</v>
      </c>
      <c r="D52" s="804"/>
    </row>
    <row r="53" spans="2:4" ht="28.5">
      <c r="B53" s="814" t="s">
        <v>615</v>
      </c>
      <c r="C53" s="817" t="s">
        <v>616</v>
      </c>
      <c r="D53" s="804"/>
    </row>
    <row r="54" spans="2:4" ht="42.75">
      <c r="B54" s="818" t="s">
        <v>617</v>
      </c>
      <c r="C54" s="813" t="s">
        <v>618</v>
      </c>
      <c r="D54" s="804"/>
    </row>
    <row r="55" spans="2:4" ht="29.25" customHeight="1">
      <c r="B55" s="818" t="s">
        <v>619</v>
      </c>
      <c r="C55" s="813" t="s">
        <v>620</v>
      </c>
      <c r="D55" s="804"/>
    </row>
    <row r="56" spans="2:4" ht="29.25" customHeight="1">
      <c r="B56" s="818" t="s">
        <v>621</v>
      </c>
      <c r="C56" s="813" t="s">
        <v>622</v>
      </c>
      <c r="D56" s="804"/>
    </row>
    <row r="57" spans="2:4" ht="18" customHeight="1">
      <c r="B57" s="818" t="s">
        <v>623</v>
      </c>
      <c r="C57" s="813" t="s">
        <v>624</v>
      </c>
      <c r="D57" s="804"/>
    </row>
    <row r="58" spans="2:4">
      <c r="B58" s="818" t="s">
        <v>625</v>
      </c>
      <c r="C58" s="816" t="s">
        <v>577</v>
      </c>
      <c r="D58" s="804"/>
    </row>
    <row r="59" spans="2:4">
      <c r="B59" s="819" t="s">
        <v>626</v>
      </c>
      <c r="C59" s="809" t="s">
        <v>627</v>
      </c>
      <c r="D59" s="821"/>
    </row>
    <row r="60" spans="2:4">
      <c r="B60" s="814" t="s">
        <v>628</v>
      </c>
      <c r="C60" s="7" t="s">
        <v>629</v>
      </c>
      <c r="D60" s="804"/>
    </row>
    <row r="61" spans="2:4">
      <c r="B61" s="814" t="s">
        <v>630</v>
      </c>
      <c r="C61" s="817" t="s">
        <v>631</v>
      </c>
      <c r="D61" s="804"/>
    </row>
    <row r="62" spans="2:4" ht="28.5">
      <c r="B62" s="814" t="s">
        <v>632</v>
      </c>
      <c r="C62" s="7" t="s">
        <v>633</v>
      </c>
      <c r="D62" s="804"/>
    </row>
    <row r="63" spans="2:4" ht="28.5">
      <c r="B63" s="814" t="s">
        <v>634</v>
      </c>
      <c r="C63" s="7" t="s">
        <v>635</v>
      </c>
      <c r="D63" s="804"/>
    </row>
    <row r="64" spans="2:4">
      <c r="B64" s="819" t="s">
        <v>636</v>
      </c>
      <c r="C64" s="820" t="s">
        <v>48</v>
      </c>
      <c r="D64" s="821"/>
    </row>
    <row r="65" spans="2:4" ht="28.5">
      <c r="B65" s="818" t="s">
        <v>637</v>
      </c>
      <c r="C65" s="817" t="s">
        <v>638</v>
      </c>
      <c r="D65" s="804"/>
    </row>
    <row r="66" spans="2:4">
      <c r="B66" s="818" t="s">
        <v>639</v>
      </c>
      <c r="C66" s="811" t="s">
        <v>594</v>
      </c>
      <c r="D66" s="804"/>
    </row>
    <row r="67" spans="2:4">
      <c r="B67" s="819" t="s">
        <v>640</v>
      </c>
      <c r="C67" s="823" t="s">
        <v>641</v>
      </c>
      <c r="D67" s="821"/>
    </row>
    <row r="68" spans="2:4" ht="15" thickBot="1">
      <c r="B68" s="830"/>
      <c r="C68" s="831"/>
      <c r="D68" s="826"/>
    </row>
    <row r="69" spans="2:4" ht="15" thickBot="1">
      <c r="B69" s="795" t="s">
        <v>642</v>
      </c>
      <c r="C69" s="796" t="s">
        <v>643</v>
      </c>
      <c r="D69" s="797"/>
    </row>
    <row r="70" spans="2:4">
      <c r="B70" s="832" t="s">
        <v>644</v>
      </c>
      <c r="C70" s="799" t="s">
        <v>645</v>
      </c>
      <c r="D70" s="828"/>
    </row>
    <row r="71" spans="2:4">
      <c r="B71" s="814" t="s">
        <v>646</v>
      </c>
      <c r="C71" s="813" t="s">
        <v>647</v>
      </c>
      <c r="D71" s="804"/>
    </row>
    <row r="72" spans="2:4">
      <c r="B72" s="814" t="s">
        <v>648</v>
      </c>
      <c r="C72" s="813" t="s">
        <v>649</v>
      </c>
      <c r="D72" s="804"/>
    </row>
    <row r="73" spans="2:4">
      <c r="B73" s="814" t="s">
        <v>650</v>
      </c>
      <c r="C73" s="813" t="s">
        <v>651</v>
      </c>
      <c r="D73" s="804"/>
    </row>
    <row r="74" spans="2:4">
      <c r="B74" s="808" t="s">
        <v>652</v>
      </c>
      <c r="C74" s="809" t="s">
        <v>653</v>
      </c>
      <c r="D74" s="821"/>
    </row>
    <row r="75" spans="2:4">
      <c r="B75" s="814" t="s">
        <v>654</v>
      </c>
      <c r="C75" s="813" t="s">
        <v>655</v>
      </c>
      <c r="D75" s="804"/>
    </row>
    <row r="76" spans="2:4">
      <c r="B76" s="812" t="s">
        <v>656</v>
      </c>
      <c r="C76" s="813" t="s">
        <v>657</v>
      </c>
      <c r="D76" s="804"/>
    </row>
    <row r="77" spans="2:4">
      <c r="B77" s="812" t="s">
        <v>658</v>
      </c>
      <c r="C77" s="813" t="s">
        <v>659</v>
      </c>
      <c r="D77" s="804"/>
    </row>
    <row r="78" spans="2:4">
      <c r="B78" s="812" t="s">
        <v>660</v>
      </c>
      <c r="C78" s="813" t="s">
        <v>661</v>
      </c>
      <c r="D78" s="804"/>
    </row>
    <row r="79" spans="2:4" ht="28.5" customHeight="1">
      <c r="B79" s="814" t="s">
        <v>662</v>
      </c>
      <c r="C79" s="817" t="s">
        <v>663</v>
      </c>
      <c r="D79" s="804"/>
    </row>
    <row r="80" spans="2:4" ht="32.25" customHeight="1">
      <c r="B80" s="814" t="s">
        <v>664</v>
      </c>
      <c r="C80" s="817" t="s">
        <v>665</v>
      </c>
      <c r="D80" s="804"/>
    </row>
    <row r="81" spans="2:4" ht="28.5">
      <c r="B81" s="814" t="s">
        <v>666</v>
      </c>
      <c r="C81" s="817" t="s">
        <v>667</v>
      </c>
      <c r="D81" s="804"/>
    </row>
    <row r="82" spans="2:4" ht="28.5">
      <c r="B82" s="814" t="s">
        <v>668</v>
      </c>
      <c r="C82" s="817" t="s">
        <v>669</v>
      </c>
      <c r="D82" s="804"/>
    </row>
    <row r="83" spans="2:4">
      <c r="B83" s="819" t="s">
        <v>670</v>
      </c>
      <c r="C83" s="809" t="s">
        <v>671</v>
      </c>
      <c r="D83" s="821"/>
    </row>
    <row r="84" spans="2:4" ht="14.25" customHeight="1">
      <c r="B84" s="814" t="s">
        <v>672</v>
      </c>
      <c r="C84" s="7" t="s">
        <v>673</v>
      </c>
      <c r="D84" s="804"/>
    </row>
    <row r="85" spans="2:4" ht="14.25" customHeight="1">
      <c r="B85" s="814" t="s">
        <v>674</v>
      </c>
      <c r="C85" s="817" t="s">
        <v>585</v>
      </c>
      <c r="D85" s="804"/>
    </row>
    <row r="86" spans="2:4" ht="28.5">
      <c r="B86" s="814" t="s">
        <v>675</v>
      </c>
      <c r="C86" s="7" t="s">
        <v>587</v>
      </c>
      <c r="D86" s="804"/>
    </row>
    <row r="87" spans="2:4" ht="28.5">
      <c r="B87" s="814" t="s">
        <v>676</v>
      </c>
      <c r="C87" s="7" t="s">
        <v>635</v>
      </c>
      <c r="D87" s="804"/>
    </row>
    <row r="88" spans="2:4">
      <c r="B88" s="808" t="s">
        <v>677</v>
      </c>
      <c r="C88" s="820" t="s">
        <v>48</v>
      </c>
      <c r="D88" s="821"/>
    </row>
    <row r="89" spans="2:4" ht="28.5">
      <c r="B89" s="818" t="s">
        <v>678</v>
      </c>
      <c r="C89" s="817" t="s">
        <v>679</v>
      </c>
      <c r="D89" s="804"/>
    </row>
    <row r="90" spans="2:4">
      <c r="B90" s="818" t="s">
        <v>680</v>
      </c>
      <c r="C90" s="811" t="s">
        <v>594</v>
      </c>
      <c r="D90" s="804"/>
    </row>
    <row r="91" spans="2:4" ht="15" thickBot="1">
      <c r="B91" s="833" t="s">
        <v>681</v>
      </c>
      <c r="C91" s="834" t="s">
        <v>682</v>
      </c>
      <c r="D91" s="835"/>
    </row>
    <row r="92" spans="2:4">
      <c r="B92" s="836"/>
      <c r="C92" s="837"/>
      <c r="D92" s="838"/>
    </row>
    <row r="93" spans="2:4">
      <c r="B93" s="836"/>
      <c r="C93" s="837"/>
      <c r="D93" s="838"/>
    </row>
    <row r="94" spans="2:4">
      <c r="B94" s="836"/>
      <c r="C94" s="837"/>
      <c r="D94" s="838"/>
    </row>
    <row r="95" spans="2:4">
      <c r="B95" s="836"/>
      <c r="C95" s="837"/>
      <c r="D95" s="838"/>
    </row>
    <row r="96" spans="2:4">
      <c r="B96" s="836"/>
      <c r="C96" s="837"/>
      <c r="D96" s="838"/>
    </row>
    <row r="97" spans="3:3">
      <c r="C97" s="15"/>
    </row>
  </sheetData>
  <mergeCells count="3">
    <mergeCell ref="B1:D1"/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2" orientation="portrait" r:id="rId1"/>
  <headerFooter>
    <oddHeader>&amp;L&amp;"Tahoma,Regular"&amp;10Банка/Штедилница______________________&amp;R&amp;"Tahoma,Regular"&amp;10Образец СС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9" zoomScaleNormal="79" workbookViewId="0"/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42578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380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268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5.7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422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АПКР-ПСО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5703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449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269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5.7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388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АПКР-ПДО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28515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381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269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5.7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389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АПКР-УИФ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4.140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443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269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7.2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444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АПКР-ОП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zoomScale="89" zoomScaleNormal="89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B1"/>
    </sheetView>
  </sheetViews>
  <sheetFormatPr defaultColWidth="8" defaultRowHeight="12.75"/>
  <cols>
    <col min="1" max="1" width="6.28515625" style="536" customWidth="1"/>
    <col min="2" max="2" width="51.85546875" style="536" customWidth="1"/>
    <col min="3" max="3" width="19.42578125" style="536" bestFit="1" customWidth="1"/>
    <col min="4" max="4" width="13.42578125" style="536" bestFit="1" customWidth="1"/>
    <col min="5" max="5" width="14.7109375" style="536" bestFit="1" customWidth="1"/>
    <col min="6" max="6" width="12.140625" style="536" bestFit="1" customWidth="1"/>
    <col min="7" max="8" width="9.28515625" style="536" customWidth="1"/>
    <col min="9" max="9" width="9" style="536" customWidth="1"/>
    <col min="10" max="10" width="9.42578125" style="536" customWidth="1"/>
    <col min="11" max="11" width="9.28515625" style="536" customWidth="1"/>
    <col min="12" max="12" width="8.7109375" style="536" customWidth="1"/>
    <col min="13" max="13" width="9.140625" style="536" customWidth="1"/>
    <col min="14" max="14" width="10.85546875" style="536" customWidth="1"/>
    <col min="15" max="15" width="13.5703125" style="536" customWidth="1"/>
    <col min="16" max="16" width="17.85546875" style="536" customWidth="1"/>
    <col min="17" max="16384" width="8" style="536"/>
  </cols>
  <sheetData>
    <row r="1" spans="1:16">
      <c r="A1" s="913"/>
      <c r="B1" s="913"/>
      <c r="C1" s="535"/>
    </row>
    <row r="2" spans="1:16">
      <c r="A2" s="914" t="s">
        <v>504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</row>
    <row r="3" spans="1:16">
      <c r="A3" s="915" t="s">
        <v>390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  <c r="M3" s="915"/>
      <c r="N3" s="915"/>
      <c r="O3" s="915"/>
      <c r="P3" s="915"/>
    </row>
    <row r="4" spans="1:16">
      <c r="A4" s="915" t="s">
        <v>281</v>
      </c>
      <c r="B4" s="915"/>
      <c r="C4" s="915"/>
      <c r="D4" s="915"/>
      <c r="E4" s="915"/>
      <c r="F4" s="915"/>
      <c r="G4" s="915"/>
      <c r="H4" s="915"/>
      <c r="I4" s="915"/>
      <c r="J4" s="915"/>
      <c r="K4" s="915"/>
      <c r="L4" s="915"/>
      <c r="M4" s="915"/>
      <c r="N4" s="915"/>
      <c r="O4" s="915"/>
      <c r="P4" s="915"/>
    </row>
    <row r="5" spans="1:16" ht="13.5" thickBot="1">
      <c r="A5" s="537"/>
      <c r="B5" s="537"/>
      <c r="C5" s="537"/>
      <c r="D5" s="916" t="s">
        <v>41</v>
      </c>
      <c r="E5" s="916"/>
      <c r="F5" s="916"/>
      <c r="G5" s="916"/>
      <c r="H5" s="916"/>
      <c r="I5" s="916"/>
      <c r="J5" s="916"/>
      <c r="K5" s="916"/>
      <c r="L5" s="916"/>
      <c r="M5" s="916"/>
      <c r="N5" s="916"/>
      <c r="O5" s="916"/>
      <c r="P5" s="916"/>
    </row>
    <row r="6" spans="1:16" ht="38.25" customHeight="1" thickBot="1">
      <c r="A6" s="909" t="s">
        <v>49</v>
      </c>
      <c r="B6" s="911" t="s">
        <v>424</v>
      </c>
      <c r="C6" s="917" t="s">
        <v>261</v>
      </c>
      <c r="D6" s="909" t="s">
        <v>404</v>
      </c>
      <c r="E6" s="909" t="s">
        <v>405</v>
      </c>
      <c r="F6" s="909" t="s">
        <v>406</v>
      </c>
      <c r="G6" s="920" t="s">
        <v>423</v>
      </c>
      <c r="H6" s="921"/>
      <c r="I6" s="921"/>
      <c r="J6" s="921"/>
      <c r="K6" s="921"/>
      <c r="L6" s="921"/>
      <c r="M6" s="921"/>
      <c r="N6" s="921"/>
      <c r="O6" s="909" t="s">
        <v>259</v>
      </c>
      <c r="P6" s="909" t="s">
        <v>409</v>
      </c>
    </row>
    <row r="7" spans="1:16" ht="28.5" customHeight="1" thickBot="1">
      <c r="A7" s="910"/>
      <c r="B7" s="910"/>
      <c r="C7" s="918"/>
      <c r="D7" s="912"/>
      <c r="E7" s="919"/>
      <c r="F7" s="919"/>
      <c r="G7" s="538">
        <v>0</v>
      </c>
      <c r="H7" s="539">
        <v>0.1</v>
      </c>
      <c r="I7" s="539">
        <v>0.2</v>
      </c>
      <c r="J7" s="539">
        <v>0.35</v>
      </c>
      <c r="K7" s="539">
        <v>0.5</v>
      </c>
      <c r="L7" s="539">
        <v>0.75</v>
      </c>
      <c r="M7" s="539">
        <v>1</v>
      </c>
      <c r="N7" s="540">
        <v>1.5</v>
      </c>
      <c r="O7" s="919"/>
      <c r="P7" s="919"/>
    </row>
    <row r="8" spans="1:16" s="549" customFormat="1" ht="13.5" customHeight="1" thickBot="1">
      <c r="A8" s="541">
        <v>1</v>
      </c>
      <c r="B8" s="542">
        <v>2</v>
      </c>
      <c r="C8" s="543">
        <v>3</v>
      </c>
      <c r="D8" s="544">
        <v>4</v>
      </c>
      <c r="E8" s="545" t="s">
        <v>407</v>
      </c>
      <c r="F8" s="544">
        <v>6</v>
      </c>
      <c r="G8" s="546">
        <v>7</v>
      </c>
      <c r="H8" s="547">
        <v>8</v>
      </c>
      <c r="I8" s="547">
        <v>9</v>
      </c>
      <c r="J8" s="547">
        <v>10</v>
      </c>
      <c r="K8" s="547">
        <v>11</v>
      </c>
      <c r="L8" s="546">
        <v>12</v>
      </c>
      <c r="M8" s="547">
        <v>13</v>
      </c>
      <c r="N8" s="548">
        <v>14</v>
      </c>
      <c r="O8" s="541">
        <v>15</v>
      </c>
      <c r="P8" s="541">
        <v>16</v>
      </c>
    </row>
    <row r="9" spans="1:16" s="556" customFormat="1" ht="30" customHeight="1">
      <c r="A9" s="550" t="s">
        <v>0</v>
      </c>
      <c r="B9" s="551" t="s">
        <v>425</v>
      </c>
      <c r="C9" s="552">
        <f>SUM(C10:C13)</f>
        <v>0</v>
      </c>
      <c r="D9" s="552">
        <f t="shared" ref="D9:F9" si="0">SUM(D10:D13)</f>
        <v>0</v>
      </c>
      <c r="E9" s="552">
        <f t="shared" si="0"/>
        <v>0</v>
      </c>
      <c r="F9" s="552">
        <f t="shared" si="0"/>
        <v>0</v>
      </c>
      <c r="G9" s="553">
        <f>SUM(G10:G13)</f>
        <v>0</v>
      </c>
      <c r="H9" s="554">
        <f t="shared" ref="H9:N9" si="1">SUM(H10:H13)</f>
        <v>0</v>
      </c>
      <c r="I9" s="554">
        <f t="shared" si="1"/>
        <v>0</v>
      </c>
      <c r="J9" s="554">
        <f t="shared" si="1"/>
        <v>0</v>
      </c>
      <c r="K9" s="554">
        <f t="shared" si="1"/>
        <v>0</v>
      </c>
      <c r="L9" s="554">
        <f t="shared" si="1"/>
        <v>0</v>
      </c>
      <c r="M9" s="554">
        <f t="shared" si="1"/>
        <v>0</v>
      </c>
      <c r="N9" s="553">
        <f t="shared" si="1"/>
        <v>0</v>
      </c>
      <c r="O9" s="580"/>
      <c r="P9" s="555">
        <f>P10+P11+P12+P13</f>
        <v>0</v>
      </c>
    </row>
    <row r="10" spans="1:16" s="564" customFormat="1">
      <c r="A10" s="557">
        <v>1</v>
      </c>
      <c r="B10" s="558">
        <v>0</v>
      </c>
      <c r="C10" s="576">
        <f>'АПКР-ЦВ и ЦБ'!D13</f>
        <v>0</v>
      </c>
      <c r="D10" s="559">
        <f>'АПКР-ЦВ и ЦБ'!E13</f>
        <v>0</v>
      </c>
      <c r="E10" s="560">
        <f>C10-D10-F10</f>
        <v>0</v>
      </c>
      <c r="F10" s="559"/>
      <c r="G10" s="561"/>
      <c r="H10" s="562"/>
      <c r="I10" s="562"/>
      <c r="J10" s="562"/>
      <c r="K10" s="562"/>
      <c r="L10" s="562"/>
      <c r="M10" s="562"/>
      <c r="N10" s="563"/>
      <c r="O10" s="558">
        <v>0</v>
      </c>
      <c r="P10" s="559">
        <f>SUM(G10:N10)*O10</f>
        <v>0</v>
      </c>
    </row>
    <row r="11" spans="1:16" s="564" customFormat="1">
      <c r="A11" s="557">
        <v>2</v>
      </c>
      <c r="B11" s="558">
        <v>0.2</v>
      </c>
      <c r="C11" s="576">
        <f>'АПКР-ЦВ и ЦБ'!D14</f>
        <v>0</v>
      </c>
      <c r="D11" s="559">
        <f>'АПКР-ЦВ и ЦБ'!E14</f>
        <v>0</v>
      </c>
      <c r="E11" s="560">
        <f>C11-D11-F11</f>
        <v>0</v>
      </c>
      <c r="F11" s="559"/>
      <c r="G11" s="561"/>
      <c r="H11" s="562"/>
      <c r="I11" s="562"/>
      <c r="J11" s="562"/>
      <c r="K11" s="562"/>
      <c r="L11" s="562"/>
      <c r="M11" s="562"/>
      <c r="N11" s="563"/>
      <c r="O11" s="558">
        <v>0.2</v>
      </c>
      <c r="P11" s="559">
        <f t="shared" ref="P11:P12" si="2">SUM(G11:N11)*O11</f>
        <v>0</v>
      </c>
    </row>
    <row r="12" spans="1:16" s="564" customFormat="1">
      <c r="A12" s="557">
        <v>3</v>
      </c>
      <c r="B12" s="558">
        <v>0.5</v>
      </c>
      <c r="C12" s="576">
        <f>'АПКР-ЦВ и ЦБ'!D15</f>
        <v>0</v>
      </c>
      <c r="D12" s="559">
        <f>'АПКР-ЦВ и ЦБ'!E15</f>
        <v>0</v>
      </c>
      <c r="E12" s="560">
        <f>C12-D12-F12</f>
        <v>0</v>
      </c>
      <c r="F12" s="559"/>
      <c r="G12" s="561"/>
      <c r="H12" s="562"/>
      <c r="I12" s="562"/>
      <c r="J12" s="562"/>
      <c r="K12" s="562"/>
      <c r="L12" s="562"/>
      <c r="M12" s="562"/>
      <c r="N12" s="563"/>
      <c r="O12" s="558">
        <v>0.5</v>
      </c>
      <c r="P12" s="559">
        <f t="shared" si="2"/>
        <v>0</v>
      </c>
    </row>
    <row r="13" spans="1:16" s="564" customFormat="1">
      <c r="A13" s="565">
        <v>4</v>
      </c>
      <c r="B13" s="590">
        <v>1</v>
      </c>
      <c r="C13" s="591">
        <f>'АПКР-ЦВ и ЦБ'!D16</f>
        <v>0</v>
      </c>
      <c r="D13" s="566">
        <f>'АПКР-ЦВ и ЦБ'!E16</f>
        <v>0</v>
      </c>
      <c r="E13" s="592">
        <f>C13-D13-F13</f>
        <v>0</v>
      </c>
      <c r="F13" s="566"/>
      <c r="G13" s="567"/>
      <c r="H13" s="568"/>
      <c r="I13" s="568"/>
      <c r="J13" s="568"/>
      <c r="K13" s="568"/>
      <c r="L13" s="568"/>
      <c r="M13" s="568"/>
      <c r="N13" s="569"/>
      <c r="O13" s="590">
        <v>1</v>
      </c>
      <c r="P13" s="566">
        <f>SUM(G13:N13)*O13</f>
        <v>0</v>
      </c>
    </row>
    <row r="14" spans="1:16" s="589" customFormat="1" ht="26.25" thickBot="1">
      <c r="A14" s="605">
        <v>5</v>
      </c>
      <c r="B14" s="603" t="s">
        <v>426</v>
      </c>
      <c r="C14" s="925"/>
      <c r="D14" s="926"/>
      <c r="E14" s="926"/>
      <c r="F14" s="927"/>
      <c r="G14" s="593">
        <f>G10*B10*$G$7+G11*B11*$G$7+G12*B12*$G$7+G13*B13*$G$7</f>
        <v>0</v>
      </c>
      <c r="H14" s="594">
        <f>H10*C10*$H$7+H11*C11*$H$7+H12*C12*$H$7+H13*C13*$H$7</f>
        <v>0</v>
      </c>
      <c r="I14" s="594">
        <f>I10*D10*$I$7+I11*D11*$I$7+I12*D12*$I$7+I13*D13*$I$7</f>
        <v>0</v>
      </c>
      <c r="J14" s="594">
        <f>J10*E10*$J$7+J11*E11*$J$7+J12*E12*$J$7+J13*E13*$J$7</f>
        <v>0</v>
      </c>
      <c r="K14" s="594">
        <f>K10*F10*$K$7+K11*F11*$K$7+K12*F12*$K$7+K13*F13*$K$7</f>
        <v>0</v>
      </c>
      <c r="L14" s="594">
        <f>L10*G10*$L$7+L11*G11*$L$7+L12*G12*$L$7+L13*G13*$L$7</f>
        <v>0</v>
      </c>
      <c r="M14" s="594">
        <f>M10*H10*$M$7+M11*H11*$M$7+M12*H12*$M$7+M13*H13*$M$7</f>
        <v>0</v>
      </c>
      <c r="N14" s="594">
        <f>N10*I10*$N$7+N11*I11*$N$7+N12*I12*$N$7+N13*I13*$N$7</f>
        <v>0</v>
      </c>
      <c r="O14" s="595"/>
      <c r="P14" s="667">
        <f>SUM(G14:N14)</f>
        <v>0</v>
      </c>
    </row>
    <row r="15" spans="1:16" s="556" customFormat="1" ht="25.5">
      <c r="A15" s="550" t="s">
        <v>1</v>
      </c>
      <c r="B15" s="551" t="s">
        <v>427</v>
      </c>
      <c r="C15" s="552">
        <f>SUM(C16:C19)</f>
        <v>0</v>
      </c>
      <c r="D15" s="552">
        <f t="shared" ref="D15" si="3">SUM(D16:D19)</f>
        <v>0</v>
      </c>
      <c r="E15" s="552">
        <f t="shared" ref="E15" si="4">SUM(E16:E19)</f>
        <v>0</v>
      </c>
      <c r="F15" s="552">
        <f t="shared" ref="F15" si="5">SUM(F16:F19)</f>
        <v>0</v>
      </c>
      <c r="G15" s="553">
        <f>SUM(G16:G19)</f>
        <v>0</v>
      </c>
      <c r="H15" s="554">
        <f t="shared" ref="H15:N15" si="6">SUM(H16:H19)</f>
        <v>0</v>
      </c>
      <c r="I15" s="554">
        <f t="shared" si="6"/>
        <v>0</v>
      </c>
      <c r="J15" s="554">
        <f t="shared" si="6"/>
        <v>0</v>
      </c>
      <c r="K15" s="554">
        <f t="shared" si="6"/>
        <v>0</v>
      </c>
      <c r="L15" s="554">
        <f t="shared" si="6"/>
        <v>0</v>
      </c>
      <c r="M15" s="554">
        <f t="shared" si="6"/>
        <v>0</v>
      </c>
      <c r="N15" s="553">
        <f t="shared" si="6"/>
        <v>0</v>
      </c>
      <c r="O15" s="580"/>
      <c r="P15" s="555">
        <f>P16+P17+P18+P19</f>
        <v>0</v>
      </c>
    </row>
    <row r="16" spans="1:16" s="564" customFormat="1">
      <c r="A16" s="565">
        <v>1</v>
      </c>
      <c r="B16" s="558">
        <v>0</v>
      </c>
      <c r="C16" s="576">
        <f>'АПКР-ЛСРВ'!D13</f>
        <v>0</v>
      </c>
      <c r="D16" s="576">
        <f>'АПКР-ЛСРВ'!E13</f>
        <v>0</v>
      </c>
      <c r="E16" s="560">
        <f>C16-D16-F16</f>
        <v>0</v>
      </c>
      <c r="F16" s="559"/>
      <c r="G16" s="561"/>
      <c r="H16" s="562"/>
      <c r="I16" s="562"/>
      <c r="J16" s="562"/>
      <c r="K16" s="562"/>
      <c r="L16" s="562"/>
      <c r="M16" s="562"/>
      <c r="N16" s="563"/>
      <c r="O16" s="558">
        <v>0</v>
      </c>
      <c r="P16" s="559">
        <f>SUM(G16:N16)*O16</f>
        <v>0</v>
      </c>
    </row>
    <row r="17" spans="1:16" s="564" customFormat="1">
      <c r="A17" s="565">
        <v>2</v>
      </c>
      <c r="B17" s="558">
        <v>0.2</v>
      </c>
      <c r="C17" s="576">
        <f>'АПКР-ЛСРВ'!D14</f>
        <v>0</v>
      </c>
      <c r="D17" s="576">
        <f>'АПКР-ЛСРВ'!E14</f>
        <v>0</v>
      </c>
      <c r="E17" s="560">
        <f>C17-D17-F17</f>
        <v>0</v>
      </c>
      <c r="F17" s="559"/>
      <c r="G17" s="561"/>
      <c r="H17" s="562"/>
      <c r="I17" s="562"/>
      <c r="J17" s="562"/>
      <c r="K17" s="562"/>
      <c r="L17" s="562"/>
      <c r="M17" s="562"/>
      <c r="N17" s="563"/>
      <c r="O17" s="558">
        <v>0.2</v>
      </c>
      <c r="P17" s="559">
        <f t="shared" ref="P17:P18" si="7">SUM(G17:N17)*O17</f>
        <v>0</v>
      </c>
    </row>
    <row r="18" spans="1:16" s="564" customFormat="1">
      <c r="A18" s="565">
        <v>3</v>
      </c>
      <c r="B18" s="558">
        <v>0.5</v>
      </c>
      <c r="C18" s="576">
        <f>'АПКР-ЛСРВ'!D15</f>
        <v>0</v>
      </c>
      <c r="D18" s="576">
        <f>'АПКР-ЛСРВ'!E15</f>
        <v>0</v>
      </c>
      <c r="E18" s="560">
        <f>C18-D18-F18</f>
        <v>0</v>
      </c>
      <c r="F18" s="559"/>
      <c r="G18" s="561"/>
      <c r="H18" s="562"/>
      <c r="I18" s="562"/>
      <c r="J18" s="562"/>
      <c r="K18" s="562"/>
      <c r="L18" s="562"/>
      <c r="M18" s="562"/>
      <c r="N18" s="563"/>
      <c r="O18" s="558">
        <v>0.5</v>
      </c>
      <c r="P18" s="559">
        <f t="shared" si="7"/>
        <v>0</v>
      </c>
    </row>
    <row r="19" spans="1:16" s="564" customFormat="1">
      <c r="A19" s="565">
        <v>4</v>
      </c>
      <c r="B19" s="590">
        <v>1</v>
      </c>
      <c r="C19" s="576">
        <f>'АПКР-ЛСРВ'!D16</f>
        <v>0</v>
      </c>
      <c r="D19" s="576">
        <f>'АПКР-ЛСРВ'!E16</f>
        <v>0</v>
      </c>
      <c r="E19" s="592">
        <f>C19-D19-F19</f>
        <v>0</v>
      </c>
      <c r="F19" s="566"/>
      <c r="G19" s="567"/>
      <c r="H19" s="568"/>
      <c r="I19" s="568"/>
      <c r="J19" s="568"/>
      <c r="K19" s="568"/>
      <c r="L19" s="568"/>
      <c r="M19" s="568"/>
      <c r="N19" s="569"/>
      <c r="O19" s="590">
        <v>1</v>
      </c>
      <c r="P19" s="566">
        <f>SUM(G19:N19)*O19</f>
        <v>0</v>
      </c>
    </row>
    <row r="20" spans="1:16" s="564" customFormat="1" ht="26.25" thickBot="1">
      <c r="A20" s="604">
        <v>5</v>
      </c>
      <c r="B20" s="603" t="s">
        <v>410</v>
      </c>
      <c r="C20" s="925"/>
      <c r="D20" s="926"/>
      <c r="E20" s="926"/>
      <c r="F20" s="927"/>
      <c r="G20" s="593">
        <f>G16*B16*$G$7+G17*B17*$G$7+G18*B18*$G$7+G19*B19*$G$7</f>
        <v>0</v>
      </c>
      <c r="H20" s="594">
        <f>H16*C16*$H$7+H17*C17*$H$7+H18*C18*$H$7+H19*C19*$H$7</f>
        <v>0</v>
      </c>
      <c r="I20" s="594">
        <f>I16*D16*$I$7+I17*D17*$I$7+I18*D18*$I$7+I19*D19*$I$7</f>
        <v>0</v>
      </c>
      <c r="J20" s="594">
        <f>J16*E16*$J$7+J17*E17*$J$7+J18*E18*$J$7+J19*E19*$J$7</f>
        <v>0</v>
      </c>
      <c r="K20" s="594">
        <f>K16*F16*$K$7+K17*F17*$K$7+K18*F18*$K$7+K19*F19*$K$7</f>
        <v>0</v>
      </c>
      <c r="L20" s="594">
        <f>L16*G16*$L$7+L17*G17*$L$7+L18*G18*$L$7+L19*G19*$L$7</f>
        <v>0</v>
      </c>
      <c r="M20" s="594">
        <f>M16*H16*$M$7+M17*H17*$M$7+M18*H18*$M$7+M19*H19*$M$7</f>
        <v>0</v>
      </c>
      <c r="N20" s="594">
        <f>N16*I16*$N$7+N17*I17*$N$7+N18*I18*$N$7+N19*I19*$N$7</f>
        <v>0</v>
      </c>
      <c r="O20" s="595"/>
      <c r="P20" s="667">
        <f>SUM(G20:N20)</f>
        <v>0</v>
      </c>
    </row>
    <row r="21" spans="1:16" s="556" customFormat="1">
      <c r="A21" s="570" t="s">
        <v>2</v>
      </c>
      <c r="B21" s="551" t="s">
        <v>428</v>
      </c>
      <c r="C21" s="552">
        <f>SUM(C22:C25)</f>
        <v>0</v>
      </c>
      <c r="D21" s="552">
        <f t="shared" ref="D21" si="8">SUM(D22:D25)</f>
        <v>0</v>
      </c>
      <c r="E21" s="552">
        <f t="shared" ref="E21" si="9">SUM(E22:E25)</f>
        <v>0</v>
      </c>
      <c r="F21" s="552">
        <f t="shared" ref="F21" si="10">SUM(F22:F25)</f>
        <v>0</v>
      </c>
      <c r="G21" s="553">
        <f>SUM(G22:G25)</f>
        <v>0</v>
      </c>
      <c r="H21" s="554">
        <f t="shared" ref="H21:N21" si="11">SUM(H22:H25)</f>
        <v>0</v>
      </c>
      <c r="I21" s="554">
        <f t="shared" si="11"/>
        <v>0</v>
      </c>
      <c r="J21" s="554">
        <f t="shared" si="11"/>
        <v>0</v>
      </c>
      <c r="K21" s="554">
        <f t="shared" si="11"/>
        <v>0</v>
      </c>
      <c r="L21" s="554">
        <f t="shared" si="11"/>
        <v>0</v>
      </c>
      <c r="M21" s="554">
        <f t="shared" si="11"/>
        <v>0</v>
      </c>
      <c r="N21" s="553">
        <f t="shared" si="11"/>
        <v>0</v>
      </c>
      <c r="O21" s="580"/>
      <c r="P21" s="555">
        <f>P22+P23+P24+P25</f>
        <v>0</v>
      </c>
    </row>
    <row r="22" spans="1:16" s="564" customFormat="1">
      <c r="A22" s="571">
        <v>1</v>
      </c>
      <c r="B22" s="558">
        <v>0</v>
      </c>
      <c r="C22" s="576">
        <f>'АПКР-ЈИ'!D13</f>
        <v>0</v>
      </c>
      <c r="D22" s="576">
        <f>'АПКР-ЈИ'!E13</f>
        <v>0</v>
      </c>
      <c r="E22" s="560">
        <f>C22-D22-F22</f>
        <v>0</v>
      </c>
      <c r="F22" s="559"/>
      <c r="G22" s="561"/>
      <c r="H22" s="562"/>
      <c r="I22" s="562"/>
      <c r="J22" s="562"/>
      <c r="K22" s="562"/>
      <c r="L22" s="562"/>
      <c r="M22" s="562"/>
      <c r="N22" s="563"/>
      <c r="O22" s="558">
        <v>0</v>
      </c>
      <c r="P22" s="559">
        <f>SUM(G22:N22)*O22</f>
        <v>0</v>
      </c>
    </row>
    <row r="23" spans="1:16" s="564" customFormat="1">
      <c r="A23" s="571">
        <v>2</v>
      </c>
      <c r="B23" s="558">
        <v>0.2</v>
      </c>
      <c r="C23" s="576">
        <f>'АПКР-ЈИ'!D14</f>
        <v>0</v>
      </c>
      <c r="D23" s="576">
        <f>'АПКР-ЈИ'!E14</f>
        <v>0</v>
      </c>
      <c r="E23" s="560">
        <f>C23-D23-F23</f>
        <v>0</v>
      </c>
      <c r="F23" s="559"/>
      <c r="G23" s="561"/>
      <c r="H23" s="562"/>
      <c r="I23" s="562"/>
      <c r="J23" s="562"/>
      <c r="K23" s="562"/>
      <c r="L23" s="562"/>
      <c r="M23" s="562"/>
      <c r="N23" s="563"/>
      <c r="O23" s="558">
        <v>0.2</v>
      </c>
      <c r="P23" s="559">
        <f t="shared" ref="P23:P24" si="12">SUM(G23:N23)*O23</f>
        <v>0</v>
      </c>
    </row>
    <row r="24" spans="1:16" s="564" customFormat="1">
      <c r="A24" s="571">
        <v>3</v>
      </c>
      <c r="B24" s="558">
        <v>0.5</v>
      </c>
      <c r="C24" s="576">
        <f>'АПКР-ЈИ'!D15</f>
        <v>0</v>
      </c>
      <c r="D24" s="576">
        <f>'АПКР-ЈИ'!E15</f>
        <v>0</v>
      </c>
      <c r="E24" s="560">
        <f>C24-D24-F24</f>
        <v>0</v>
      </c>
      <c r="F24" s="559"/>
      <c r="G24" s="561"/>
      <c r="H24" s="562"/>
      <c r="I24" s="562"/>
      <c r="J24" s="562"/>
      <c r="K24" s="562"/>
      <c r="L24" s="562"/>
      <c r="M24" s="562"/>
      <c r="N24" s="563"/>
      <c r="O24" s="558">
        <v>0.5</v>
      </c>
      <c r="P24" s="559">
        <f t="shared" si="12"/>
        <v>0</v>
      </c>
    </row>
    <row r="25" spans="1:16" s="564" customFormat="1">
      <c r="A25" s="599">
        <v>4</v>
      </c>
      <c r="B25" s="587">
        <v>1</v>
      </c>
      <c r="C25" s="576">
        <f>'АПКР-ЈИ'!D16</f>
        <v>0</v>
      </c>
      <c r="D25" s="576">
        <f>'АПКР-ЈИ'!E16</f>
        <v>0</v>
      </c>
      <c r="E25" s="596">
        <f>C25-D25-F25</f>
        <v>0</v>
      </c>
      <c r="F25" s="575"/>
      <c r="G25" s="597"/>
      <c r="H25" s="588"/>
      <c r="I25" s="588"/>
      <c r="J25" s="588"/>
      <c r="K25" s="588"/>
      <c r="L25" s="588"/>
      <c r="M25" s="588"/>
      <c r="N25" s="598"/>
      <c r="O25" s="587">
        <v>1</v>
      </c>
      <c r="P25" s="566">
        <f>SUM(G25:N25)*O25</f>
        <v>0</v>
      </c>
    </row>
    <row r="26" spans="1:16" s="564" customFormat="1" ht="29.25" customHeight="1" thickBot="1">
      <c r="A26" s="606">
        <v>5</v>
      </c>
      <c r="B26" s="603" t="s">
        <v>437</v>
      </c>
      <c r="C26" s="928"/>
      <c r="D26" s="929"/>
      <c r="E26" s="929"/>
      <c r="F26" s="930"/>
      <c r="G26" s="600">
        <f>G22*B22*$G$7+G23*B23*$G$7+G24*B24*$G$7+G25*B25*$G$7</f>
        <v>0</v>
      </c>
      <c r="H26" s="594">
        <f>H22*C22*$H$7+H23*C23*$H$7+H24*C24*$H$7+H25*C25*$H$7</f>
        <v>0</v>
      </c>
      <c r="I26" s="594">
        <f>I22*D22*$I$7+I23*D23*$I$7+I24*D24*$I$7+I25*D25*$I$7</f>
        <v>0</v>
      </c>
      <c r="J26" s="594">
        <f>J22*E22*$J$7+J23*E23*$J$7+J24*E24*$J$7+J25*E25*$J$7</f>
        <v>0</v>
      </c>
      <c r="K26" s="594">
        <f>K22*F22*$K$7+K23*F23*$K$7+K24*F24*$K$7+K25*F25*$K$7</f>
        <v>0</v>
      </c>
      <c r="L26" s="594">
        <f>L22*G22*$L$7+L23*G23*$L$7+L24*G24*$L$7+L25*G25*$L$7</f>
        <v>0</v>
      </c>
      <c r="M26" s="594">
        <f>M22*H22*$M$7+M23*H23*$M$7+M24*H24*$M$7+M25*H25*$M$7</f>
        <v>0</v>
      </c>
      <c r="N26" s="594">
        <f>N22*I22*$N$7+N23*I23*$N$7+N24*I24*$N$7+N25*I25*$N$7</f>
        <v>0</v>
      </c>
      <c r="O26" s="601"/>
      <c r="P26" s="667">
        <f>SUM(G26:N26)</f>
        <v>0</v>
      </c>
    </row>
    <row r="27" spans="1:16" s="556" customFormat="1" ht="25.5">
      <c r="A27" s="550" t="s">
        <v>3</v>
      </c>
      <c r="B27" s="551" t="s">
        <v>429</v>
      </c>
      <c r="C27" s="552">
        <f>SUM(C28:C31)</f>
        <v>0</v>
      </c>
      <c r="D27" s="552">
        <f t="shared" ref="D27" si="13">SUM(D28:D31)</f>
        <v>0</v>
      </c>
      <c r="E27" s="552">
        <f t="shared" ref="E27" si="14">SUM(E28:E31)</f>
        <v>0</v>
      </c>
      <c r="F27" s="552">
        <f t="shared" ref="F27" si="15">SUM(F28:F31)</f>
        <v>0</v>
      </c>
      <c r="G27" s="553">
        <f>SUM(G28:G31)</f>
        <v>0</v>
      </c>
      <c r="H27" s="554">
        <f t="shared" ref="H27:N27" si="16">SUM(H28:H31)</f>
        <v>0</v>
      </c>
      <c r="I27" s="554">
        <f t="shared" si="16"/>
        <v>0</v>
      </c>
      <c r="J27" s="554">
        <f t="shared" si="16"/>
        <v>0</v>
      </c>
      <c r="K27" s="554">
        <f t="shared" si="16"/>
        <v>0</v>
      </c>
      <c r="L27" s="554">
        <f t="shared" si="16"/>
        <v>0</v>
      </c>
      <c r="M27" s="554">
        <f t="shared" si="16"/>
        <v>0</v>
      </c>
      <c r="N27" s="553">
        <f t="shared" si="16"/>
        <v>0</v>
      </c>
      <c r="O27" s="580"/>
      <c r="P27" s="555">
        <f>P28+P29+P30+P31</f>
        <v>0</v>
      </c>
    </row>
    <row r="28" spans="1:16" s="564" customFormat="1">
      <c r="A28" s="565">
        <v>1</v>
      </c>
      <c r="B28" s="558">
        <v>0</v>
      </c>
      <c r="C28" s="576">
        <f>'АПКР-МРБ и МО'!D13</f>
        <v>0</v>
      </c>
      <c r="D28" s="576">
        <f>'АПКР-МРБ и МО'!E13</f>
        <v>0</v>
      </c>
      <c r="E28" s="560">
        <f>C28-D28-F28</f>
        <v>0</v>
      </c>
      <c r="F28" s="559"/>
      <c r="G28" s="561"/>
      <c r="H28" s="562"/>
      <c r="I28" s="562"/>
      <c r="J28" s="562"/>
      <c r="K28" s="562"/>
      <c r="L28" s="562"/>
      <c r="M28" s="562"/>
      <c r="N28" s="563"/>
      <c r="O28" s="558">
        <v>0</v>
      </c>
      <c r="P28" s="559">
        <f>SUM(G28:N28)*O28</f>
        <v>0</v>
      </c>
    </row>
    <row r="29" spans="1:16" s="564" customFormat="1">
      <c r="A29" s="565">
        <v>2</v>
      </c>
      <c r="B29" s="558">
        <v>0.2</v>
      </c>
      <c r="C29" s="576">
        <f>'АПКР-МРБ и МО'!D14</f>
        <v>0</v>
      </c>
      <c r="D29" s="576">
        <f>'АПКР-МРБ и МО'!E14</f>
        <v>0</v>
      </c>
      <c r="E29" s="560">
        <f>C29-D29-F29</f>
        <v>0</v>
      </c>
      <c r="F29" s="559"/>
      <c r="G29" s="561"/>
      <c r="H29" s="562"/>
      <c r="I29" s="562"/>
      <c r="J29" s="562"/>
      <c r="K29" s="562"/>
      <c r="L29" s="562"/>
      <c r="M29" s="562"/>
      <c r="N29" s="563"/>
      <c r="O29" s="558">
        <v>0.2</v>
      </c>
      <c r="P29" s="559">
        <f t="shared" ref="P29:P30" si="17">SUM(G29:N29)*O29</f>
        <v>0</v>
      </c>
    </row>
    <row r="30" spans="1:16" s="564" customFormat="1">
      <c r="A30" s="565">
        <v>3</v>
      </c>
      <c r="B30" s="558">
        <v>0.5</v>
      </c>
      <c r="C30" s="576">
        <f>'АПКР-МРБ и МО'!D15</f>
        <v>0</v>
      </c>
      <c r="D30" s="576">
        <f>'АПКР-МРБ и МО'!E15</f>
        <v>0</v>
      </c>
      <c r="E30" s="560">
        <f>C30-D30-F30</f>
        <v>0</v>
      </c>
      <c r="F30" s="559"/>
      <c r="G30" s="561"/>
      <c r="H30" s="562"/>
      <c r="I30" s="562"/>
      <c r="J30" s="562"/>
      <c r="K30" s="562"/>
      <c r="L30" s="562"/>
      <c r="M30" s="562"/>
      <c r="N30" s="563"/>
      <c r="O30" s="558">
        <v>0.5</v>
      </c>
      <c r="P30" s="559">
        <f t="shared" si="17"/>
        <v>0</v>
      </c>
    </row>
    <row r="31" spans="1:16" s="564" customFormat="1">
      <c r="A31" s="573">
        <v>4</v>
      </c>
      <c r="B31" s="587">
        <v>1</v>
      </c>
      <c r="C31" s="576">
        <f>'АПКР-МРБ и МО'!D16</f>
        <v>0</v>
      </c>
      <c r="D31" s="576">
        <f>'АПКР-МРБ и МО'!E16</f>
        <v>0</v>
      </c>
      <c r="E31" s="596">
        <f>C31-D31-F31</f>
        <v>0</v>
      </c>
      <c r="F31" s="575"/>
      <c r="G31" s="597"/>
      <c r="H31" s="588"/>
      <c r="I31" s="588"/>
      <c r="J31" s="588"/>
      <c r="K31" s="588"/>
      <c r="L31" s="588"/>
      <c r="M31" s="588"/>
      <c r="N31" s="598"/>
      <c r="O31" s="587">
        <v>1</v>
      </c>
      <c r="P31" s="566">
        <f>SUM(G31:N31)*O31</f>
        <v>0</v>
      </c>
    </row>
    <row r="32" spans="1:16" s="564" customFormat="1" ht="39.75" customHeight="1" thickBot="1">
      <c r="A32" s="604">
        <v>5</v>
      </c>
      <c r="B32" s="603" t="s">
        <v>438</v>
      </c>
      <c r="C32" s="928"/>
      <c r="D32" s="929"/>
      <c r="E32" s="929"/>
      <c r="F32" s="930"/>
      <c r="G32" s="600">
        <f>G28*B28*$G$7+G29*B29*$G$7+G30*B30*$G$7+G31*B31*$G$7</f>
        <v>0</v>
      </c>
      <c r="H32" s="594">
        <f>H28*C28*$H$7+H29*C29*$H$7+H30*C30*$H$7+H31*C31*$H$7</f>
        <v>0</v>
      </c>
      <c r="I32" s="594">
        <f>I28*D28*$I$7+I29*D29*$I$7+I30*D30*$I$7+I31*D31*$I$7</f>
        <v>0</v>
      </c>
      <c r="J32" s="594">
        <f>J28*E28*$J$7+J29*E29*$J$7+J30*E30*$J$7+J31*E31*$J$7</f>
        <v>0</v>
      </c>
      <c r="K32" s="594">
        <f>K28*F28*$K$7+K29*F29*$K$7+K30*F30*$K$7+K31*F31*$K$7</f>
        <v>0</v>
      </c>
      <c r="L32" s="594">
        <f>L28*G28*$L$7+L29*G29*$L$7+L30*G30*$L$7+L31*G31*$L$7</f>
        <v>0</v>
      </c>
      <c r="M32" s="594">
        <f>M28*H28*$M$7+M29*H29*$M$7+M30*H30*$M$7+M31*H31*$M$7</f>
        <v>0</v>
      </c>
      <c r="N32" s="594">
        <f>N28*I28*$N$7+N29*I29*$N$7+N30*I30*$N$7+N31*I31*$N$7</f>
        <v>0</v>
      </c>
      <c r="O32" s="601"/>
      <c r="P32" s="667">
        <f>SUM(G32:N32)</f>
        <v>0</v>
      </c>
    </row>
    <row r="33" spans="1:16" s="556" customFormat="1">
      <c r="A33" s="550" t="s">
        <v>4</v>
      </c>
      <c r="B33" s="551" t="s">
        <v>430</v>
      </c>
      <c r="C33" s="552">
        <f>SUM(C34:C37)</f>
        <v>0</v>
      </c>
      <c r="D33" s="552">
        <f t="shared" ref="D33" si="18">SUM(D34:D37)</f>
        <v>0</v>
      </c>
      <c r="E33" s="552">
        <f t="shared" ref="E33" si="19">SUM(E34:E37)</f>
        <v>0</v>
      </c>
      <c r="F33" s="552">
        <f t="shared" ref="F33" si="20">SUM(F34:F37)</f>
        <v>0</v>
      </c>
      <c r="G33" s="553">
        <f>SUM(G34:G37)</f>
        <v>0</v>
      </c>
      <c r="H33" s="554">
        <f t="shared" ref="H33:N33" si="21">SUM(H34:H37)</f>
        <v>0</v>
      </c>
      <c r="I33" s="554">
        <f t="shared" si="21"/>
        <v>0</v>
      </c>
      <c r="J33" s="554">
        <f t="shared" si="21"/>
        <v>0</v>
      </c>
      <c r="K33" s="554">
        <f t="shared" si="21"/>
        <v>0</v>
      </c>
      <c r="L33" s="554">
        <f t="shared" si="21"/>
        <v>0</v>
      </c>
      <c r="M33" s="554">
        <f t="shared" si="21"/>
        <v>0</v>
      </c>
      <c r="N33" s="553">
        <f t="shared" si="21"/>
        <v>0</v>
      </c>
      <c r="O33" s="580"/>
      <c r="P33" s="555">
        <f>P34+P35+P36+P37</f>
        <v>0</v>
      </c>
    </row>
    <row r="34" spans="1:16" s="564" customFormat="1">
      <c r="A34" s="565">
        <v>1</v>
      </c>
      <c r="B34" s="558">
        <v>0</v>
      </c>
      <c r="C34" s="576">
        <f>'АПКР-Б'!D13</f>
        <v>0</v>
      </c>
      <c r="D34" s="576">
        <f>'АПКР-Б'!E13</f>
        <v>0</v>
      </c>
      <c r="E34" s="560">
        <f>C34-D34-F34</f>
        <v>0</v>
      </c>
      <c r="F34" s="559"/>
      <c r="G34" s="561"/>
      <c r="H34" s="562"/>
      <c r="I34" s="562"/>
      <c r="J34" s="562"/>
      <c r="K34" s="562"/>
      <c r="L34" s="562"/>
      <c r="M34" s="562"/>
      <c r="N34" s="563"/>
      <c r="O34" s="558">
        <v>0</v>
      </c>
      <c r="P34" s="559">
        <f>SUM(G34:N34)*O34</f>
        <v>0</v>
      </c>
    </row>
    <row r="35" spans="1:16" s="564" customFormat="1">
      <c r="A35" s="572">
        <v>2</v>
      </c>
      <c r="B35" s="558">
        <v>0.2</v>
      </c>
      <c r="C35" s="576">
        <f>'АПКР-Б'!D14</f>
        <v>0</v>
      </c>
      <c r="D35" s="576">
        <f>'АПКР-Б'!E14</f>
        <v>0</v>
      </c>
      <c r="E35" s="560">
        <f>C35-D35-F35</f>
        <v>0</v>
      </c>
      <c r="F35" s="559"/>
      <c r="G35" s="561"/>
      <c r="H35" s="562"/>
      <c r="I35" s="562"/>
      <c r="J35" s="562"/>
      <c r="K35" s="562"/>
      <c r="L35" s="562"/>
      <c r="M35" s="562"/>
      <c r="N35" s="563"/>
      <c r="O35" s="558">
        <v>0.2</v>
      </c>
      <c r="P35" s="559">
        <f t="shared" ref="P35:P36" si="22">SUM(G35:N35)*O35</f>
        <v>0</v>
      </c>
    </row>
    <row r="36" spans="1:16" s="564" customFormat="1">
      <c r="A36" s="565">
        <v>3</v>
      </c>
      <c r="B36" s="558">
        <v>0.5</v>
      </c>
      <c r="C36" s="576">
        <f>'АПКР-Б'!D15</f>
        <v>0</v>
      </c>
      <c r="D36" s="576">
        <f>'АПКР-Б'!E15</f>
        <v>0</v>
      </c>
      <c r="E36" s="560">
        <f>C36-D36-F36</f>
        <v>0</v>
      </c>
      <c r="F36" s="559"/>
      <c r="G36" s="561"/>
      <c r="H36" s="562"/>
      <c r="I36" s="562"/>
      <c r="J36" s="562"/>
      <c r="K36" s="562"/>
      <c r="L36" s="562"/>
      <c r="M36" s="562"/>
      <c r="N36" s="563"/>
      <c r="O36" s="558">
        <v>0.5</v>
      </c>
      <c r="P36" s="559">
        <f t="shared" si="22"/>
        <v>0</v>
      </c>
    </row>
    <row r="37" spans="1:16" s="564" customFormat="1">
      <c r="A37" s="573">
        <v>4</v>
      </c>
      <c r="B37" s="587">
        <v>1</v>
      </c>
      <c r="C37" s="576">
        <f>'АПКР-Б'!D16</f>
        <v>0</v>
      </c>
      <c r="D37" s="576">
        <f>'АПКР-Б'!E16</f>
        <v>0</v>
      </c>
      <c r="E37" s="596">
        <f>C37-D37-F37</f>
        <v>0</v>
      </c>
      <c r="F37" s="575"/>
      <c r="G37" s="597"/>
      <c r="H37" s="588"/>
      <c r="I37" s="588"/>
      <c r="J37" s="588"/>
      <c r="K37" s="588"/>
      <c r="L37" s="588"/>
      <c r="M37" s="588"/>
      <c r="N37" s="598"/>
      <c r="O37" s="587">
        <v>1</v>
      </c>
      <c r="P37" s="566">
        <f>SUM(G37:N37)*O37</f>
        <v>0</v>
      </c>
    </row>
    <row r="38" spans="1:16" s="564" customFormat="1" ht="26.25" thickBot="1">
      <c r="A38" s="604">
        <v>5</v>
      </c>
      <c r="B38" s="603" t="s">
        <v>439</v>
      </c>
      <c r="C38" s="928"/>
      <c r="D38" s="929"/>
      <c r="E38" s="929"/>
      <c r="F38" s="930"/>
      <c r="G38" s="602">
        <f>G34*B34*$G$7+G35*B35*$G$7+G36*B36*$G$7+G37*B37*$G$7</f>
        <v>0</v>
      </c>
      <c r="H38" s="594">
        <f>H34*C34*$H$7+H35*C35*$H$7+H36*C36*$H$7+H37*C37*$H$7</f>
        <v>0</v>
      </c>
      <c r="I38" s="594">
        <f>I34*D34*$I$7+I35*D35*$I$7+I36*D36*$I$7+I37*D37*$I$7</f>
        <v>0</v>
      </c>
      <c r="J38" s="594">
        <f>J34*E34*$J$7+J35*E35*$J$7+J36*E36*$J$7+J37*E37*$J$7</f>
        <v>0</v>
      </c>
      <c r="K38" s="594">
        <f>K34*F34*$K$7+K35*F35*$K$7+K36*F36*$K$7+K37*F37*$K$7</f>
        <v>0</v>
      </c>
      <c r="L38" s="594">
        <f>L34*G34*$L$7+L35*G35*$L$7+L36*G36*$L$7+L37*G37*$L$7</f>
        <v>0</v>
      </c>
      <c r="M38" s="594">
        <f>M34*H34*$M$7+M35*H35*$M$7+M36*H36*$M$7+M37*H37*$M$7</f>
        <v>0</v>
      </c>
      <c r="N38" s="594">
        <f>N34*I34*$N$7+N35*I35*$N$7+N36*I36*$N$7+N37*I37*$N$7</f>
        <v>0</v>
      </c>
      <c r="O38" s="601"/>
      <c r="P38" s="667">
        <f>SUM(G38:N38)</f>
        <v>0</v>
      </c>
    </row>
    <row r="39" spans="1:16" s="556" customFormat="1" ht="25.5">
      <c r="A39" s="550" t="s">
        <v>9</v>
      </c>
      <c r="B39" s="551" t="s">
        <v>431</v>
      </c>
      <c r="C39" s="552">
        <f>SUM(C40:C43)</f>
        <v>0</v>
      </c>
      <c r="D39" s="552">
        <f t="shared" ref="D39" si="23">SUM(D40:D43)</f>
        <v>0</v>
      </c>
      <c r="E39" s="552">
        <f t="shared" ref="E39" si="24">SUM(E40:E43)</f>
        <v>0</v>
      </c>
      <c r="F39" s="552">
        <f t="shared" ref="F39" si="25">SUM(F40:F43)</f>
        <v>0</v>
      </c>
      <c r="G39" s="553">
        <f>SUM(G40:G43)</f>
        <v>0</v>
      </c>
      <c r="H39" s="554">
        <f t="shared" ref="H39:N39" si="26">SUM(H40:H43)</f>
        <v>0</v>
      </c>
      <c r="I39" s="554">
        <f t="shared" si="26"/>
        <v>0</v>
      </c>
      <c r="J39" s="554">
        <f t="shared" si="26"/>
        <v>0</v>
      </c>
      <c r="K39" s="554">
        <f t="shared" si="26"/>
        <v>0</v>
      </c>
      <c r="L39" s="554">
        <f t="shared" si="26"/>
        <v>0</v>
      </c>
      <c r="M39" s="554">
        <f t="shared" si="26"/>
        <v>0</v>
      </c>
      <c r="N39" s="553">
        <f t="shared" si="26"/>
        <v>0</v>
      </c>
      <c r="O39" s="580"/>
      <c r="P39" s="555">
        <f>P40+P41+P42+P43</f>
        <v>0</v>
      </c>
    </row>
    <row r="40" spans="1:16" s="564" customFormat="1">
      <c r="A40" s="565">
        <v>1</v>
      </c>
      <c r="B40" s="558">
        <v>0</v>
      </c>
      <c r="C40" s="576">
        <f>'АПКР-ДТД'!D13</f>
        <v>0</v>
      </c>
      <c r="D40" s="576">
        <f>'АПКР-ДТД'!E13</f>
        <v>0</v>
      </c>
      <c r="E40" s="560">
        <f>C40-D40-F40</f>
        <v>0</v>
      </c>
      <c r="F40" s="559"/>
      <c r="G40" s="561"/>
      <c r="H40" s="562"/>
      <c r="I40" s="562"/>
      <c r="J40" s="562"/>
      <c r="K40" s="562"/>
      <c r="L40" s="562"/>
      <c r="M40" s="562"/>
      <c r="N40" s="563"/>
      <c r="O40" s="558">
        <v>0</v>
      </c>
      <c r="P40" s="559">
        <f>SUM(G40:N40)*O40</f>
        <v>0</v>
      </c>
    </row>
    <row r="41" spans="1:16" s="564" customFormat="1">
      <c r="A41" s="565">
        <v>2</v>
      </c>
      <c r="B41" s="558">
        <v>0.2</v>
      </c>
      <c r="C41" s="576">
        <f>'АПКР-ДТД'!D14</f>
        <v>0</v>
      </c>
      <c r="D41" s="576">
        <f>'АПКР-ДТД'!E14</f>
        <v>0</v>
      </c>
      <c r="E41" s="560">
        <f>C41-D41-F41</f>
        <v>0</v>
      </c>
      <c r="F41" s="559"/>
      <c r="G41" s="561"/>
      <c r="H41" s="562"/>
      <c r="I41" s="562"/>
      <c r="J41" s="562"/>
      <c r="K41" s="562"/>
      <c r="L41" s="562"/>
      <c r="M41" s="562"/>
      <c r="N41" s="563"/>
      <c r="O41" s="558">
        <v>0.2</v>
      </c>
      <c r="P41" s="559">
        <f t="shared" ref="P41:P42" si="27">SUM(G41:N41)*O41</f>
        <v>0</v>
      </c>
    </row>
    <row r="42" spans="1:16" s="564" customFormat="1">
      <c r="A42" s="565">
        <v>3</v>
      </c>
      <c r="B42" s="558">
        <v>0.5</v>
      </c>
      <c r="C42" s="576">
        <f>'АПКР-ДТД'!D15</f>
        <v>0</v>
      </c>
      <c r="D42" s="576">
        <f>'АПКР-ДТД'!E15</f>
        <v>0</v>
      </c>
      <c r="E42" s="560">
        <f>C42-D42-F42</f>
        <v>0</v>
      </c>
      <c r="F42" s="559"/>
      <c r="G42" s="561"/>
      <c r="H42" s="562"/>
      <c r="I42" s="562"/>
      <c r="J42" s="562"/>
      <c r="K42" s="562"/>
      <c r="L42" s="562"/>
      <c r="M42" s="562"/>
      <c r="N42" s="563"/>
      <c r="O42" s="558">
        <v>0.5</v>
      </c>
      <c r="P42" s="559">
        <f t="shared" si="27"/>
        <v>0</v>
      </c>
    </row>
    <row r="43" spans="1:16" s="564" customFormat="1">
      <c r="A43" s="573">
        <v>4</v>
      </c>
      <c r="B43" s="587">
        <v>1</v>
      </c>
      <c r="C43" s="576">
        <f>'АПКР-ДТД'!D16</f>
        <v>0</v>
      </c>
      <c r="D43" s="576">
        <f>'АПКР-ДТД'!E16</f>
        <v>0</v>
      </c>
      <c r="E43" s="596">
        <f>C43-D43-F43</f>
        <v>0</v>
      </c>
      <c r="F43" s="575"/>
      <c r="G43" s="597"/>
      <c r="H43" s="588"/>
      <c r="I43" s="588"/>
      <c r="J43" s="588"/>
      <c r="K43" s="588"/>
      <c r="L43" s="588"/>
      <c r="M43" s="588"/>
      <c r="N43" s="598"/>
      <c r="O43" s="587">
        <v>1</v>
      </c>
      <c r="P43" s="566">
        <f>SUM(G43:N43)*O43</f>
        <v>0</v>
      </c>
    </row>
    <row r="44" spans="1:16" s="564" customFormat="1" ht="27" customHeight="1" thickBot="1">
      <c r="A44" s="604">
        <v>5</v>
      </c>
      <c r="B44" s="603" t="s">
        <v>440</v>
      </c>
      <c r="C44" s="928"/>
      <c r="D44" s="929"/>
      <c r="E44" s="929"/>
      <c r="F44" s="930"/>
      <c r="G44" s="600">
        <f>G40*B40*$G$7+G41*B41*$G$7+G42*B42*$G$7+G43*B43*$G$7</f>
        <v>0</v>
      </c>
      <c r="H44" s="594">
        <f>H40*C40*$H$7+H41*C41*$H$7+H42*C42*$H$7+H43*C43*$H$7</f>
        <v>0</v>
      </c>
      <c r="I44" s="594">
        <f>I40*D40*$I$7+I41*D41*$I$7+I42*D42*$I$7+I43*D43*$I$7</f>
        <v>0</v>
      </c>
      <c r="J44" s="594">
        <f>J40*E40*$J$7+J41*E41*$J$7+J42*E42*$J$7+J43*E43*$J$7</f>
        <v>0</v>
      </c>
      <c r="K44" s="594">
        <f>K40*F40*$K$7+K41*F41*$K$7+K42*F42*$K$7+K43*F43*$K$7</f>
        <v>0</v>
      </c>
      <c r="L44" s="594">
        <f>L40*G40*$L$7+L41*G41*$L$7+L42*G42*$L$7+L43*G43*$L$7</f>
        <v>0</v>
      </c>
      <c r="M44" s="594">
        <f>M40*H40*$M$7+M41*H41*$M$7+M42*H42*$M$7+M43*H43*$M$7</f>
        <v>0</v>
      </c>
      <c r="N44" s="594">
        <f>N40*I40*$N$7+N41*I41*$N$7+N42*I42*$N$7+N43*I43*$N$7</f>
        <v>0</v>
      </c>
      <c r="O44" s="601"/>
      <c r="P44" s="667">
        <f>SUM(G44:N44)</f>
        <v>0</v>
      </c>
    </row>
    <row r="45" spans="1:16" s="556" customFormat="1" ht="25.5">
      <c r="A45" s="550" t="s">
        <v>10</v>
      </c>
      <c r="B45" s="551" t="s">
        <v>432</v>
      </c>
      <c r="C45" s="552">
        <f>SUM(C46:C49)</f>
        <v>0</v>
      </c>
      <c r="D45" s="552">
        <f t="shared" ref="D45" si="28">SUM(D46:D49)</f>
        <v>0</v>
      </c>
      <c r="E45" s="552">
        <f t="shared" ref="E45" si="29">SUM(E46:E49)</f>
        <v>0</v>
      </c>
      <c r="F45" s="552">
        <f t="shared" ref="F45" si="30">SUM(F46:F49)</f>
        <v>0</v>
      </c>
      <c r="G45" s="553">
        <f>SUM(G46:G49)</f>
        <v>0</v>
      </c>
      <c r="H45" s="554">
        <f t="shared" ref="H45:N45" si="31">SUM(H46:H49)</f>
        <v>0</v>
      </c>
      <c r="I45" s="554">
        <f t="shared" si="31"/>
        <v>0</v>
      </c>
      <c r="J45" s="554">
        <f t="shared" si="31"/>
        <v>0</v>
      </c>
      <c r="K45" s="554">
        <f t="shared" si="31"/>
        <v>0</v>
      </c>
      <c r="L45" s="554">
        <f t="shared" si="31"/>
        <v>0</v>
      </c>
      <c r="M45" s="554">
        <f t="shared" si="31"/>
        <v>0</v>
      </c>
      <c r="N45" s="553">
        <f t="shared" si="31"/>
        <v>0</v>
      </c>
      <c r="O45" s="580"/>
      <c r="P45" s="555">
        <f>P46+P47+P48+P49</f>
        <v>0</v>
      </c>
    </row>
    <row r="46" spans="1:16" s="564" customFormat="1">
      <c r="A46" s="565">
        <v>1</v>
      </c>
      <c r="B46" s="558">
        <v>0</v>
      </c>
      <c r="C46" s="576">
        <f>'АПКР-ПМК'!D13</f>
        <v>0</v>
      </c>
      <c r="D46" s="576">
        <f>'АПКР-ПМК'!E13</f>
        <v>0</v>
      </c>
      <c r="E46" s="560">
        <f>C46-D46-F46</f>
        <v>0</v>
      </c>
      <c r="F46" s="559"/>
      <c r="G46" s="561"/>
      <c r="H46" s="562"/>
      <c r="I46" s="562"/>
      <c r="J46" s="562"/>
      <c r="K46" s="562"/>
      <c r="L46" s="562"/>
      <c r="M46" s="562"/>
      <c r="N46" s="563"/>
      <c r="O46" s="558">
        <v>0</v>
      </c>
      <c r="P46" s="559">
        <f>SUM(G46:N46)*O46</f>
        <v>0</v>
      </c>
    </row>
    <row r="47" spans="1:16" s="564" customFormat="1">
      <c r="A47" s="565">
        <v>2</v>
      </c>
      <c r="B47" s="558">
        <v>0.2</v>
      </c>
      <c r="C47" s="576">
        <f>'АПКР-ПМК'!D14</f>
        <v>0</v>
      </c>
      <c r="D47" s="576">
        <f>'АПКР-ПМК'!E14</f>
        <v>0</v>
      </c>
      <c r="E47" s="560">
        <f>C47-D47-F47</f>
        <v>0</v>
      </c>
      <c r="F47" s="559"/>
      <c r="G47" s="561"/>
      <c r="H47" s="562"/>
      <c r="I47" s="562"/>
      <c r="J47" s="562"/>
      <c r="K47" s="562"/>
      <c r="L47" s="562"/>
      <c r="M47" s="562"/>
      <c r="N47" s="563"/>
      <c r="O47" s="558">
        <v>0.2</v>
      </c>
      <c r="P47" s="559">
        <f t="shared" ref="P47:P48" si="32">SUM(G47:N47)*O47</f>
        <v>0</v>
      </c>
    </row>
    <row r="48" spans="1:16" s="564" customFormat="1">
      <c r="A48" s="565">
        <v>3</v>
      </c>
      <c r="B48" s="558">
        <v>0.5</v>
      </c>
      <c r="C48" s="576">
        <f>'АПКР-ПМК'!D15</f>
        <v>0</v>
      </c>
      <c r="D48" s="576">
        <f>'АПКР-ПМК'!E15</f>
        <v>0</v>
      </c>
      <c r="E48" s="560">
        <f>C48-D48-F48</f>
        <v>0</v>
      </c>
      <c r="F48" s="559"/>
      <c r="G48" s="561"/>
      <c r="H48" s="562"/>
      <c r="I48" s="562"/>
      <c r="J48" s="562"/>
      <c r="K48" s="562"/>
      <c r="L48" s="562"/>
      <c r="M48" s="562"/>
      <c r="N48" s="563"/>
      <c r="O48" s="558">
        <v>0.5</v>
      </c>
      <c r="P48" s="559">
        <f t="shared" si="32"/>
        <v>0</v>
      </c>
    </row>
    <row r="49" spans="1:16" s="564" customFormat="1">
      <c r="A49" s="573">
        <v>4</v>
      </c>
      <c r="B49" s="587">
        <v>1</v>
      </c>
      <c r="C49" s="576">
        <f>'АПКР-ПМК'!D16</f>
        <v>0</v>
      </c>
      <c r="D49" s="576">
        <f>'АПКР-ПМК'!E16</f>
        <v>0</v>
      </c>
      <c r="E49" s="596">
        <f>C49-D49-F49</f>
        <v>0</v>
      </c>
      <c r="F49" s="575"/>
      <c r="G49" s="597"/>
      <c r="H49" s="588"/>
      <c r="I49" s="588"/>
      <c r="J49" s="588"/>
      <c r="K49" s="588"/>
      <c r="L49" s="588"/>
      <c r="M49" s="588"/>
      <c r="N49" s="598"/>
      <c r="O49" s="587">
        <v>1</v>
      </c>
      <c r="P49" s="575">
        <f>SUM(G49:N49)*O49</f>
        <v>0</v>
      </c>
    </row>
    <row r="50" spans="1:16" s="564" customFormat="1" ht="26.25" thickBot="1">
      <c r="A50" s="604">
        <v>5</v>
      </c>
      <c r="B50" s="603" t="s">
        <v>411</v>
      </c>
      <c r="C50" s="928"/>
      <c r="D50" s="929"/>
      <c r="E50" s="929"/>
      <c r="F50" s="930"/>
      <c r="G50" s="600">
        <f>G46*B46*$G$7+G47*B47*$G$7+G48*B48*$G$7+G49*B49*$G$7</f>
        <v>0</v>
      </c>
      <c r="H50" s="594">
        <f>H46*C46*$H$7+H47*C47*$H$7+H48*C48*$H$7+H49*C49*$H$7</f>
        <v>0</v>
      </c>
      <c r="I50" s="594">
        <f>I46*D46*$I$7+I47*D47*$I$7+I48*D48*$I$7+I49*D49*$I$7</f>
        <v>0</v>
      </c>
      <c r="J50" s="594">
        <f>J46*E46*$J$7+J47*E47*$J$7+J48*E48*$J$7+J49*E49*$J$7</f>
        <v>0</v>
      </c>
      <c r="K50" s="594">
        <f>K46*F46*$K$7+K47*F47*$K$7+K48*F48*$K$7+K49*F49*$K$7</f>
        <v>0</v>
      </c>
      <c r="L50" s="594">
        <f>L46*G46*$L$7+L47*G47*$L$7+L48*G48*$L$7+L49*G49*$L$7</f>
        <v>0</v>
      </c>
      <c r="M50" s="594">
        <f>M46*H46*$M$7+M47*H47*$M$7+M48*H48*$M$7+M49*H49*$M$7</f>
        <v>0</v>
      </c>
      <c r="N50" s="594">
        <f>N46*I46*$N$7+N47*I47*$N$7+N48*I48*$N$7+N49*I49*$N$7</f>
        <v>0</v>
      </c>
      <c r="O50" s="601"/>
      <c r="P50" s="667">
        <f>SUM(G50:N50)</f>
        <v>0</v>
      </c>
    </row>
    <row r="51" spans="1:16" s="556" customFormat="1" ht="25.5">
      <c r="A51" s="550" t="s">
        <v>11</v>
      </c>
      <c r="B51" s="551" t="s">
        <v>433</v>
      </c>
      <c r="C51" s="552">
        <f>SUM(C52:C55)</f>
        <v>0</v>
      </c>
      <c r="D51" s="552">
        <f t="shared" ref="D51" si="33">SUM(D52:D55)</f>
        <v>0</v>
      </c>
      <c r="E51" s="552">
        <f t="shared" ref="E51" si="34">SUM(E52:E55)</f>
        <v>0</v>
      </c>
      <c r="F51" s="552">
        <f t="shared" ref="F51" si="35">SUM(F52:F55)</f>
        <v>0</v>
      </c>
      <c r="G51" s="553">
        <f>SUM(G52:G55)</f>
        <v>0</v>
      </c>
      <c r="H51" s="554">
        <f t="shared" ref="H51:N51" si="36">SUM(H52:H55)</f>
        <v>0</v>
      </c>
      <c r="I51" s="554">
        <f t="shared" si="36"/>
        <v>0</v>
      </c>
      <c r="J51" s="554">
        <f t="shared" si="36"/>
        <v>0</v>
      </c>
      <c r="K51" s="554">
        <f t="shared" si="36"/>
        <v>0</v>
      </c>
      <c r="L51" s="554">
        <f t="shared" si="36"/>
        <v>0</v>
      </c>
      <c r="M51" s="554">
        <f t="shared" si="36"/>
        <v>0</v>
      </c>
      <c r="N51" s="553">
        <f t="shared" si="36"/>
        <v>0</v>
      </c>
      <c r="O51" s="580"/>
      <c r="P51" s="555">
        <f>P52+P53+P54+P55</f>
        <v>0</v>
      </c>
    </row>
    <row r="52" spans="1:16" s="564" customFormat="1">
      <c r="A52" s="565">
        <v>1</v>
      </c>
      <c r="B52" s="558">
        <v>0</v>
      </c>
      <c r="C52" s="576">
        <f>'АПКР-ПСО'!D13</f>
        <v>0</v>
      </c>
      <c r="D52" s="576">
        <f>'АПКР-ПСО'!E13</f>
        <v>0</v>
      </c>
      <c r="E52" s="560">
        <f>C52-D52-F52</f>
        <v>0</v>
      </c>
      <c r="F52" s="559"/>
      <c r="G52" s="561"/>
      <c r="H52" s="562"/>
      <c r="I52" s="562"/>
      <c r="J52" s="562"/>
      <c r="K52" s="562"/>
      <c r="L52" s="562"/>
      <c r="M52" s="562"/>
      <c r="N52" s="563"/>
      <c r="O52" s="558">
        <v>0</v>
      </c>
      <c r="P52" s="559">
        <f>SUM(G52:N52)*O52</f>
        <v>0</v>
      </c>
    </row>
    <row r="53" spans="1:16" s="564" customFormat="1">
      <c r="A53" s="565">
        <v>2</v>
      </c>
      <c r="B53" s="558">
        <v>0.2</v>
      </c>
      <c r="C53" s="576">
        <f>'АПКР-ПСО'!D14</f>
        <v>0</v>
      </c>
      <c r="D53" s="576">
        <f>'АПКР-ПСО'!E14</f>
        <v>0</v>
      </c>
      <c r="E53" s="560">
        <f>C53-D53-F53</f>
        <v>0</v>
      </c>
      <c r="F53" s="559"/>
      <c r="G53" s="561"/>
      <c r="H53" s="562"/>
      <c r="I53" s="562"/>
      <c r="J53" s="562"/>
      <c r="K53" s="562"/>
      <c r="L53" s="562"/>
      <c r="M53" s="562"/>
      <c r="N53" s="563"/>
      <c r="O53" s="558">
        <v>0.2</v>
      </c>
      <c r="P53" s="559">
        <f t="shared" ref="P53:P54" si="37">SUM(G53:N53)*O53</f>
        <v>0</v>
      </c>
    </row>
    <row r="54" spans="1:16" s="564" customFormat="1">
      <c r="A54" s="565">
        <v>3</v>
      </c>
      <c r="B54" s="558">
        <v>0.5</v>
      </c>
      <c r="C54" s="576">
        <f>'АПКР-ПСО'!D15</f>
        <v>0</v>
      </c>
      <c r="D54" s="576">
        <f>'АПКР-ПСО'!E15</f>
        <v>0</v>
      </c>
      <c r="E54" s="560">
        <f>C54-D54-F54</f>
        <v>0</v>
      </c>
      <c r="F54" s="559"/>
      <c r="G54" s="561"/>
      <c r="H54" s="562"/>
      <c r="I54" s="562"/>
      <c r="J54" s="562"/>
      <c r="K54" s="562"/>
      <c r="L54" s="562"/>
      <c r="M54" s="562"/>
      <c r="N54" s="563"/>
      <c r="O54" s="558">
        <v>0.5</v>
      </c>
      <c r="P54" s="559">
        <f t="shared" si="37"/>
        <v>0</v>
      </c>
    </row>
    <row r="55" spans="1:16" s="564" customFormat="1">
      <c r="A55" s="573">
        <v>4</v>
      </c>
      <c r="B55" s="587">
        <v>1</v>
      </c>
      <c r="C55" s="576">
        <f>'АПКР-ПСО'!D16</f>
        <v>0</v>
      </c>
      <c r="D55" s="576">
        <f>'АПКР-ПСО'!E16</f>
        <v>0</v>
      </c>
      <c r="E55" s="596">
        <f>C55-D55-F55</f>
        <v>0</v>
      </c>
      <c r="F55" s="575"/>
      <c r="G55" s="597"/>
      <c r="H55" s="588"/>
      <c r="I55" s="588"/>
      <c r="J55" s="588"/>
      <c r="K55" s="588"/>
      <c r="L55" s="588"/>
      <c r="M55" s="588"/>
      <c r="N55" s="598"/>
      <c r="O55" s="587">
        <v>1</v>
      </c>
      <c r="P55" s="566">
        <f>SUM(G55:N55)*O55</f>
        <v>0</v>
      </c>
    </row>
    <row r="56" spans="1:16" s="564" customFormat="1" ht="28.5" customHeight="1" thickBot="1">
      <c r="A56" s="604">
        <v>5</v>
      </c>
      <c r="B56" s="603" t="s">
        <v>476</v>
      </c>
      <c r="C56" s="928"/>
      <c r="D56" s="929"/>
      <c r="E56" s="929"/>
      <c r="F56" s="930"/>
      <c r="G56" s="600">
        <f>G52*B52*$G$7+G53*B53*$G$7+G54*B54*$G$7+G55*B55*$G$7</f>
        <v>0</v>
      </c>
      <c r="H56" s="594">
        <f>H52*C52*$H$7+H53*C53*$H$7+H54*C54*$H$7+H55*C55*$H$7</f>
        <v>0</v>
      </c>
      <c r="I56" s="594">
        <f>I52*D52*$I$7+I53*D53*$I$7+I54*D54*$I$7+I55*D55*$I$7</f>
        <v>0</v>
      </c>
      <c r="J56" s="594">
        <f>J52*E52*$J$7+J53*E53*$J$7+J54*E54*$J$7+J55*E55*$J$7</f>
        <v>0</v>
      </c>
      <c r="K56" s="594">
        <f>K52*F52*$K$7+K53*F53*$K$7+K54*F54*$K$7+K55*F55*$K$7</f>
        <v>0</v>
      </c>
      <c r="L56" s="594">
        <f>L52*G52*$L$7+L53*G53*$L$7+L54*G54*$L$7+L55*G55*$L$7</f>
        <v>0</v>
      </c>
      <c r="M56" s="594">
        <f>M52*H52*$M$7+M53*H53*$M$7+M54*H54*$M$7+M55*H55*$M$7</f>
        <v>0</v>
      </c>
      <c r="N56" s="594">
        <f>N52*I52*$N$7+N53*I53*$N$7+N54*I54*$N$7+N55*I55*$N$7</f>
        <v>0</v>
      </c>
      <c r="O56" s="601"/>
      <c r="P56" s="667">
        <f>SUM(G56:N56)</f>
        <v>0</v>
      </c>
    </row>
    <row r="57" spans="1:16" s="556" customFormat="1" ht="25.5">
      <c r="A57" s="550" t="s">
        <v>12</v>
      </c>
      <c r="B57" s="551" t="s">
        <v>434</v>
      </c>
      <c r="C57" s="552">
        <f>SUM(C58:C61)</f>
        <v>0</v>
      </c>
      <c r="D57" s="552">
        <f t="shared" ref="D57" si="38">SUM(D58:D61)</f>
        <v>0</v>
      </c>
      <c r="E57" s="552">
        <f t="shared" ref="E57" si="39">SUM(E58:E61)</f>
        <v>0</v>
      </c>
      <c r="F57" s="552">
        <f t="shared" ref="F57" si="40">SUM(F58:F61)</f>
        <v>0</v>
      </c>
      <c r="G57" s="553">
        <f>SUM(G58:G61)</f>
        <v>0</v>
      </c>
      <c r="H57" s="554">
        <f t="shared" ref="H57:N57" si="41">SUM(H58:H61)</f>
        <v>0</v>
      </c>
      <c r="I57" s="554">
        <f t="shared" si="41"/>
        <v>0</v>
      </c>
      <c r="J57" s="554">
        <f t="shared" si="41"/>
        <v>0</v>
      </c>
      <c r="K57" s="554">
        <f t="shared" si="41"/>
        <v>0</v>
      </c>
      <c r="L57" s="554">
        <f t="shared" si="41"/>
        <v>0</v>
      </c>
      <c r="M57" s="554">
        <f t="shared" si="41"/>
        <v>0</v>
      </c>
      <c r="N57" s="553">
        <f t="shared" si="41"/>
        <v>0</v>
      </c>
      <c r="O57" s="580"/>
      <c r="P57" s="555">
        <f>P58+P59+P60+P61</f>
        <v>0</v>
      </c>
    </row>
    <row r="58" spans="1:16" s="564" customFormat="1">
      <c r="A58" s="565">
        <v>1</v>
      </c>
      <c r="B58" s="558">
        <v>0</v>
      </c>
      <c r="C58" s="576">
        <f>'АПКР-ПДО'!D13</f>
        <v>0</v>
      </c>
      <c r="D58" s="576">
        <f>'АПКР-ПДО'!E13</f>
        <v>0</v>
      </c>
      <c r="E58" s="560">
        <f>C58-D58-F58</f>
        <v>0</v>
      </c>
      <c r="F58" s="559"/>
      <c r="G58" s="561"/>
      <c r="H58" s="562"/>
      <c r="I58" s="562"/>
      <c r="J58" s="562"/>
      <c r="K58" s="562"/>
      <c r="L58" s="562"/>
      <c r="M58" s="562"/>
      <c r="N58" s="563"/>
      <c r="O58" s="558">
        <v>0</v>
      </c>
      <c r="P58" s="559">
        <f>SUM(G58:N58)*O58</f>
        <v>0</v>
      </c>
    </row>
    <row r="59" spans="1:16" s="564" customFormat="1">
      <c r="A59" s="565">
        <v>2</v>
      </c>
      <c r="B59" s="558">
        <v>0.2</v>
      </c>
      <c r="C59" s="576">
        <f>'АПКР-ПДО'!D14</f>
        <v>0</v>
      </c>
      <c r="D59" s="576">
        <f>'АПКР-ПДО'!E14</f>
        <v>0</v>
      </c>
      <c r="E59" s="560">
        <f>C59-D59-F59</f>
        <v>0</v>
      </c>
      <c r="F59" s="559"/>
      <c r="G59" s="561"/>
      <c r="H59" s="562"/>
      <c r="I59" s="562"/>
      <c r="J59" s="562"/>
      <c r="K59" s="562"/>
      <c r="L59" s="562"/>
      <c r="M59" s="562"/>
      <c r="N59" s="563"/>
      <c r="O59" s="558">
        <v>0.2</v>
      </c>
      <c r="P59" s="559">
        <f t="shared" ref="P59:P60" si="42">SUM(G59:N59)*O59</f>
        <v>0</v>
      </c>
    </row>
    <row r="60" spans="1:16" s="564" customFormat="1">
      <c r="A60" s="565">
        <v>3</v>
      </c>
      <c r="B60" s="558">
        <v>0.5</v>
      </c>
      <c r="C60" s="576">
        <f>'АПКР-ПДО'!D15</f>
        <v>0</v>
      </c>
      <c r="D60" s="576">
        <f>'АПКР-ПДО'!E15</f>
        <v>0</v>
      </c>
      <c r="E60" s="560">
        <f>C60-D60-F60</f>
        <v>0</v>
      </c>
      <c r="F60" s="559"/>
      <c r="G60" s="561"/>
      <c r="H60" s="562"/>
      <c r="I60" s="562"/>
      <c r="J60" s="562"/>
      <c r="K60" s="562"/>
      <c r="L60" s="562"/>
      <c r="M60" s="562"/>
      <c r="N60" s="563"/>
      <c r="O60" s="558">
        <v>0.5</v>
      </c>
      <c r="P60" s="559">
        <f t="shared" si="42"/>
        <v>0</v>
      </c>
    </row>
    <row r="61" spans="1:16" s="564" customFormat="1">
      <c r="A61" s="573">
        <v>4</v>
      </c>
      <c r="B61" s="587">
        <v>1</v>
      </c>
      <c r="C61" s="576">
        <f>'АПКР-ПДО'!D16</f>
        <v>0</v>
      </c>
      <c r="D61" s="576">
        <f>'АПКР-ПДО'!E16</f>
        <v>0</v>
      </c>
      <c r="E61" s="596">
        <f>C61-D61-F61</f>
        <v>0</v>
      </c>
      <c r="F61" s="575"/>
      <c r="G61" s="597"/>
      <c r="H61" s="588"/>
      <c r="I61" s="588"/>
      <c r="J61" s="588"/>
      <c r="K61" s="588"/>
      <c r="L61" s="588"/>
      <c r="M61" s="588"/>
      <c r="N61" s="598"/>
      <c r="O61" s="587">
        <v>1</v>
      </c>
      <c r="P61" s="566">
        <f>SUM(G61:N61)*O61</f>
        <v>0</v>
      </c>
    </row>
    <row r="62" spans="1:16" s="564" customFormat="1" ht="27" customHeight="1" thickBot="1">
      <c r="A62" s="604">
        <v>5</v>
      </c>
      <c r="B62" s="603" t="s">
        <v>477</v>
      </c>
      <c r="C62" s="928"/>
      <c r="D62" s="929"/>
      <c r="E62" s="929"/>
      <c r="F62" s="930"/>
      <c r="G62" s="600">
        <f>G58*B58*$G$7+G59*B59*$G$7+G60*B60*$G$7+G61*B61*$G$7</f>
        <v>0</v>
      </c>
      <c r="H62" s="594">
        <f>H58*C58*$H$7+H59*C59*$H$7+H60*C60*$H$7+H61*C61*$H$7</f>
        <v>0</v>
      </c>
      <c r="I62" s="594">
        <f>I58*D58*$I$7+I59*D59*$I$7+I60*D60*$I$7+I61*D61*$I$7</f>
        <v>0</v>
      </c>
      <c r="J62" s="594">
        <f>J58*E58*$J$7+J59*E59*$J$7+J60*E60*$J$7+J61*E61*$J$7</f>
        <v>0</v>
      </c>
      <c r="K62" s="594">
        <f>K58*F58*$K$7+K59*F59*$K$7+K60*F60*$K$7+K61*F61*$K$7</f>
        <v>0</v>
      </c>
      <c r="L62" s="594">
        <f>L58*G58*$L$7+L59*G59*$L$7+L60*G60*$L$7+L61*G61*$L$7</f>
        <v>0</v>
      </c>
      <c r="M62" s="594">
        <f>M58*H58*$M$7+M59*H59*$M$7+M60*H60*$M$7+M61*H61*$M$7</f>
        <v>0</v>
      </c>
      <c r="N62" s="594">
        <f>N58*I58*$N$7+N59*I59*$N$7+N60*I60*$N$7+N61*I61*$N$7</f>
        <v>0</v>
      </c>
      <c r="O62" s="601"/>
      <c r="P62" s="667">
        <f>SUM(G62:N62)</f>
        <v>0</v>
      </c>
    </row>
    <row r="63" spans="1:16" s="556" customFormat="1" ht="25.5">
      <c r="A63" s="550" t="s">
        <v>13</v>
      </c>
      <c r="B63" s="551" t="s">
        <v>435</v>
      </c>
      <c r="C63" s="552">
        <f>SUM(C64:C67)</f>
        <v>0</v>
      </c>
      <c r="D63" s="552">
        <f t="shared" ref="D63" si="43">SUM(D64:D67)</f>
        <v>0</v>
      </c>
      <c r="E63" s="552">
        <f t="shared" ref="E63" si="44">SUM(E64:E67)</f>
        <v>0</v>
      </c>
      <c r="F63" s="552">
        <f t="shared" ref="F63" si="45">SUM(F64:F67)</f>
        <v>0</v>
      </c>
      <c r="G63" s="553">
        <f>SUM(G64:G67)</f>
        <v>0</v>
      </c>
      <c r="H63" s="554">
        <f t="shared" ref="H63:N63" si="46">SUM(H64:H67)</f>
        <v>0</v>
      </c>
      <c r="I63" s="554">
        <f t="shared" si="46"/>
        <v>0</v>
      </c>
      <c r="J63" s="554">
        <f t="shared" si="46"/>
        <v>0</v>
      </c>
      <c r="K63" s="554">
        <f t="shared" si="46"/>
        <v>0</v>
      </c>
      <c r="L63" s="554">
        <f t="shared" si="46"/>
        <v>0</v>
      </c>
      <c r="M63" s="554">
        <f t="shared" si="46"/>
        <v>0</v>
      </c>
      <c r="N63" s="553">
        <f t="shared" si="46"/>
        <v>0</v>
      </c>
      <c r="O63" s="580"/>
      <c r="P63" s="555">
        <f>P64+P65+P66+P67</f>
        <v>0</v>
      </c>
    </row>
    <row r="64" spans="1:16" s="564" customFormat="1">
      <c r="A64" s="573">
        <v>1</v>
      </c>
      <c r="B64" s="558">
        <v>0</v>
      </c>
      <c r="C64" s="576">
        <f>'АПКР-УИФ'!D13</f>
        <v>0</v>
      </c>
      <c r="D64" s="576">
        <f>'АПКР-УИФ'!E13</f>
        <v>0</v>
      </c>
      <c r="E64" s="560">
        <f>C64-D64-F64</f>
        <v>0</v>
      </c>
      <c r="F64" s="559"/>
      <c r="G64" s="561"/>
      <c r="H64" s="562"/>
      <c r="I64" s="562"/>
      <c r="J64" s="562"/>
      <c r="K64" s="562"/>
      <c r="L64" s="562"/>
      <c r="M64" s="562"/>
      <c r="N64" s="563"/>
      <c r="O64" s="558">
        <v>0</v>
      </c>
      <c r="P64" s="559">
        <f>SUM(G64:N64)*O64</f>
        <v>0</v>
      </c>
    </row>
    <row r="65" spans="1:20" s="564" customFormat="1">
      <c r="A65" s="573">
        <v>2</v>
      </c>
      <c r="B65" s="558">
        <v>0.2</v>
      </c>
      <c r="C65" s="576">
        <f>'АПКР-УИФ'!D14</f>
        <v>0</v>
      </c>
      <c r="D65" s="576">
        <f>'АПКР-УИФ'!E14</f>
        <v>0</v>
      </c>
      <c r="E65" s="560">
        <f>C65-D65-F65</f>
        <v>0</v>
      </c>
      <c r="F65" s="559"/>
      <c r="G65" s="561"/>
      <c r="H65" s="562"/>
      <c r="I65" s="562"/>
      <c r="J65" s="562"/>
      <c r="K65" s="562"/>
      <c r="L65" s="562"/>
      <c r="M65" s="562"/>
      <c r="N65" s="563"/>
      <c r="O65" s="558">
        <v>0.2</v>
      </c>
      <c r="P65" s="559">
        <f t="shared" ref="P65:P66" si="47">SUM(G65:N65)*O65</f>
        <v>0</v>
      </c>
    </row>
    <row r="66" spans="1:20" s="564" customFormat="1">
      <c r="A66" s="573">
        <v>3</v>
      </c>
      <c r="B66" s="558">
        <v>0.5</v>
      </c>
      <c r="C66" s="576">
        <f>'АПКР-УИФ'!D15</f>
        <v>0</v>
      </c>
      <c r="D66" s="576">
        <f>'АПКР-УИФ'!E15</f>
        <v>0</v>
      </c>
      <c r="E66" s="560">
        <f>C66-D66-F66</f>
        <v>0</v>
      </c>
      <c r="F66" s="559"/>
      <c r="G66" s="561"/>
      <c r="H66" s="562"/>
      <c r="I66" s="562"/>
      <c r="J66" s="562"/>
      <c r="K66" s="562"/>
      <c r="L66" s="562"/>
      <c r="M66" s="562"/>
      <c r="N66" s="563"/>
      <c r="O66" s="558">
        <v>0.5</v>
      </c>
      <c r="P66" s="559">
        <f t="shared" si="47"/>
        <v>0</v>
      </c>
    </row>
    <row r="67" spans="1:20" s="564" customFormat="1">
      <c r="A67" s="573">
        <v>4</v>
      </c>
      <c r="B67" s="587">
        <v>1</v>
      </c>
      <c r="C67" s="576">
        <f>'АПКР-УИФ'!D16</f>
        <v>0</v>
      </c>
      <c r="D67" s="576">
        <f>'АПКР-УИФ'!E16</f>
        <v>0</v>
      </c>
      <c r="E67" s="596">
        <f>C67-D67-F67</f>
        <v>0</v>
      </c>
      <c r="F67" s="575"/>
      <c r="G67" s="597"/>
      <c r="H67" s="588"/>
      <c r="I67" s="588"/>
      <c r="J67" s="588"/>
      <c r="K67" s="588"/>
      <c r="L67" s="588"/>
      <c r="M67" s="588"/>
      <c r="N67" s="598"/>
      <c r="O67" s="587">
        <v>1</v>
      </c>
      <c r="P67" s="566">
        <f>SUM(G67:N67)*O67</f>
        <v>0</v>
      </c>
    </row>
    <row r="68" spans="1:20" s="564" customFormat="1" ht="24.75" customHeight="1" thickBot="1">
      <c r="A68" s="604">
        <v>5</v>
      </c>
      <c r="B68" s="603" t="s">
        <v>441</v>
      </c>
      <c r="C68" s="928"/>
      <c r="D68" s="929"/>
      <c r="E68" s="929"/>
      <c r="F68" s="930"/>
      <c r="G68" s="600">
        <f>G64*B64*$G$7+G65*B65*$G$7+G66*B66*$G$7+G67*B67*$G$7</f>
        <v>0</v>
      </c>
      <c r="H68" s="594">
        <f>H64*C64*$H$7+H65*C65*$H$7+H66*C66*$H$7+H67*C67*$H$7</f>
        <v>0</v>
      </c>
      <c r="I68" s="594">
        <f>I64*D64*$I$7+I65*D65*$I$7+I66*D66*$I$7+I67*D67*$I$7</f>
        <v>0</v>
      </c>
      <c r="J68" s="594">
        <f>J64*E64*$J$7+J65*E65*$J$7+J66*E66*$J$7+J67*E67*$J$7</f>
        <v>0</v>
      </c>
      <c r="K68" s="594">
        <f>K64*F64*$K$7+K65*F65*$K$7+K66*F66*$K$7+K67*F67*$K$7</f>
        <v>0</v>
      </c>
      <c r="L68" s="594">
        <f>L64*G64*$L$7+L65*G65*$L$7+L66*G66*$L$7+L67*G67*$L$7</f>
        <v>0</v>
      </c>
      <c r="M68" s="594">
        <f>M64*H64*$M$7+M65*H65*$M$7+M66*H66*$M$7+M67*H67*$M$7</f>
        <v>0</v>
      </c>
      <c r="N68" s="594">
        <f>N64*I64*$N$7+N65*I65*$N$7+N66*I66*$N$7+N67*I67*$N$7</f>
        <v>0</v>
      </c>
      <c r="O68" s="601"/>
      <c r="P68" s="667">
        <f>SUM(G68:N68)</f>
        <v>0</v>
      </c>
    </row>
    <row r="69" spans="1:20" s="556" customFormat="1">
      <c r="A69" s="550" t="s">
        <v>14</v>
      </c>
      <c r="B69" s="551" t="s">
        <v>436</v>
      </c>
      <c r="C69" s="552">
        <f>SUM(C70:C73)</f>
        <v>0</v>
      </c>
      <c r="D69" s="552">
        <f t="shared" ref="D69" si="48">SUM(D70:D73)</f>
        <v>0</v>
      </c>
      <c r="E69" s="552">
        <f t="shared" ref="E69" si="49">SUM(E70:E73)</f>
        <v>0</v>
      </c>
      <c r="F69" s="552">
        <f t="shared" ref="F69" si="50">SUM(F70:F73)</f>
        <v>0</v>
      </c>
      <c r="G69" s="553">
        <f>SUM(G70:G73)</f>
        <v>0</v>
      </c>
      <c r="H69" s="554">
        <f t="shared" ref="H69:N69" si="51">SUM(H70:H73)</f>
        <v>0</v>
      </c>
      <c r="I69" s="554">
        <f t="shared" si="51"/>
        <v>0</v>
      </c>
      <c r="J69" s="554">
        <f t="shared" si="51"/>
        <v>0</v>
      </c>
      <c r="K69" s="554">
        <f t="shared" si="51"/>
        <v>0</v>
      </c>
      <c r="L69" s="554">
        <f t="shared" si="51"/>
        <v>0</v>
      </c>
      <c r="M69" s="554">
        <f t="shared" si="51"/>
        <v>0</v>
      </c>
      <c r="N69" s="553">
        <f t="shared" si="51"/>
        <v>0</v>
      </c>
      <c r="O69" s="580"/>
      <c r="P69" s="555">
        <f>P70+P71+P72+P73</f>
        <v>0</v>
      </c>
    </row>
    <row r="70" spans="1:20" s="564" customFormat="1">
      <c r="A70" s="565">
        <v>1</v>
      </c>
      <c r="B70" s="558">
        <v>0</v>
      </c>
      <c r="C70" s="576">
        <f>'АПКР-ОП'!D13</f>
        <v>0</v>
      </c>
      <c r="D70" s="576">
        <f>'АПКР-ОП'!E13</f>
        <v>0</v>
      </c>
      <c r="E70" s="560">
        <f>C70-D70-F70</f>
        <v>0</v>
      </c>
      <c r="F70" s="559"/>
      <c r="G70" s="561"/>
      <c r="H70" s="562"/>
      <c r="I70" s="562"/>
      <c r="J70" s="562"/>
      <c r="K70" s="562"/>
      <c r="L70" s="562"/>
      <c r="M70" s="562"/>
      <c r="N70" s="563"/>
      <c r="O70" s="558">
        <v>0</v>
      </c>
      <c r="P70" s="559">
        <f>SUM(G70:N70)*O70</f>
        <v>0</v>
      </c>
    </row>
    <row r="71" spans="1:20" s="564" customFormat="1">
      <c r="A71" s="565">
        <v>2</v>
      </c>
      <c r="B71" s="558">
        <v>0.2</v>
      </c>
      <c r="C71" s="576">
        <f>'АПКР-ОП'!D14</f>
        <v>0</v>
      </c>
      <c r="D71" s="576">
        <f>'АПКР-ОП'!E14</f>
        <v>0</v>
      </c>
      <c r="E71" s="560">
        <f>C71-D71-F71</f>
        <v>0</v>
      </c>
      <c r="F71" s="559"/>
      <c r="G71" s="561"/>
      <c r="H71" s="562"/>
      <c r="I71" s="562"/>
      <c r="J71" s="562"/>
      <c r="K71" s="562"/>
      <c r="L71" s="562"/>
      <c r="M71" s="562"/>
      <c r="N71" s="563"/>
      <c r="O71" s="558">
        <v>0.2</v>
      </c>
      <c r="P71" s="559">
        <f t="shared" ref="P71:P72" si="52">SUM(G71:N71)*O71</f>
        <v>0</v>
      </c>
    </row>
    <row r="72" spans="1:20" s="564" customFormat="1">
      <c r="A72" s="565">
        <v>3</v>
      </c>
      <c r="B72" s="558">
        <v>0.5</v>
      </c>
      <c r="C72" s="576">
        <f>'АПКР-ОП'!D15</f>
        <v>0</v>
      </c>
      <c r="D72" s="576">
        <f>'АПКР-ОП'!E15</f>
        <v>0</v>
      </c>
      <c r="E72" s="560">
        <f>C72-D72-F72</f>
        <v>0</v>
      </c>
      <c r="F72" s="559"/>
      <c r="G72" s="561"/>
      <c r="H72" s="562"/>
      <c r="I72" s="562"/>
      <c r="J72" s="562"/>
      <c r="K72" s="562"/>
      <c r="L72" s="562"/>
      <c r="M72" s="562"/>
      <c r="N72" s="563"/>
      <c r="O72" s="558">
        <v>0.5</v>
      </c>
      <c r="P72" s="559">
        <f t="shared" si="52"/>
        <v>0</v>
      </c>
    </row>
    <row r="73" spans="1:20" s="564" customFormat="1">
      <c r="A73" s="573">
        <v>4</v>
      </c>
      <c r="B73" s="587">
        <v>1</v>
      </c>
      <c r="C73" s="576">
        <f>'АПКР-ОП'!D16</f>
        <v>0</v>
      </c>
      <c r="D73" s="576">
        <f>'АПКР-ОП'!E16</f>
        <v>0</v>
      </c>
      <c r="E73" s="596">
        <f>C73-D73-F73</f>
        <v>0</v>
      </c>
      <c r="F73" s="575"/>
      <c r="G73" s="597"/>
      <c r="H73" s="588"/>
      <c r="I73" s="588"/>
      <c r="J73" s="588"/>
      <c r="K73" s="588"/>
      <c r="L73" s="588"/>
      <c r="M73" s="588"/>
      <c r="N73" s="598"/>
      <c r="O73" s="587">
        <v>1</v>
      </c>
      <c r="P73" s="566">
        <f>SUM(G73:N73)*O73</f>
        <v>0</v>
      </c>
    </row>
    <row r="74" spans="1:20" s="564" customFormat="1" ht="27.75" customHeight="1" thickBot="1">
      <c r="A74" s="604">
        <v>5</v>
      </c>
      <c r="B74" s="603" t="s">
        <v>442</v>
      </c>
      <c r="C74" s="928"/>
      <c r="D74" s="929"/>
      <c r="E74" s="929"/>
      <c r="F74" s="930"/>
      <c r="G74" s="600">
        <f>G70*B70*$G$7+G71*B71*$G$7+G72*B72*$G$7+G73*B73*$G$7</f>
        <v>0</v>
      </c>
      <c r="H74" s="594">
        <f>H70*C70*$H$7+H71*C71*$H$7+H72*C72*$H$7+H73*C73*$H$7</f>
        <v>0</v>
      </c>
      <c r="I74" s="594">
        <f>I70*D70*$I$7+I71*D71*$I$7+I72*D72*$I$7+I73*D73*$I$7</f>
        <v>0</v>
      </c>
      <c r="J74" s="594">
        <f>J70*E70*$J$7+J71*E71*$J$7+J72*E72*$J$7+J73*E73*$J$7</f>
        <v>0</v>
      </c>
      <c r="K74" s="594">
        <f>K70*F70*$K$7+K71*F71*$K$7+K72*F72*$K$7+K73*F73*$K$7</f>
        <v>0</v>
      </c>
      <c r="L74" s="594">
        <f>L70*G70*$L$7+L71*G71*$L$7+L72*G72*$L$7+L73*G73*$L$7</f>
        <v>0</v>
      </c>
      <c r="M74" s="594">
        <f>M70*H70*$M$7+M71*H71*$M$7+M72*H72*$M$7+M73*H73*$M$7</f>
        <v>0</v>
      </c>
      <c r="N74" s="594">
        <f>N70*I70*$N$7+N71*I71*$N$7+N72*I72*$N$7+N73*I73*$N$7</f>
        <v>0</v>
      </c>
      <c r="O74" s="601"/>
      <c r="P74" s="667">
        <f>SUM(G74:N74)</f>
        <v>0</v>
      </c>
    </row>
    <row r="75" spans="1:20" ht="26.25" thickBot="1">
      <c r="A75" s="671" t="s">
        <v>15</v>
      </c>
      <c r="B75" s="581" t="s">
        <v>412</v>
      </c>
      <c r="C75" s="582">
        <f>C9+C15+C21+C27+C33+C39+C45+C51+C57+C63+C69</f>
        <v>0</v>
      </c>
      <c r="D75" s="582">
        <f>D9+D15+D21+D27+D33+D39+D45+D51+D57+D63+D69</f>
        <v>0</v>
      </c>
      <c r="E75" s="582">
        <f>E9+E15+E21+E27+E33+E39+E45+E51+E57+E63+E69</f>
        <v>0</v>
      </c>
      <c r="F75" s="582">
        <f>F9+F15+F21+F27+F33+F39+F45+F51+F57+F63+F69</f>
        <v>0</v>
      </c>
      <c r="G75" s="583">
        <f>G9+G15+G21+G27+G33+G39+G45+G51+G57+G63+G69</f>
        <v>0</v>
      </c>
      <c r="H75" s="584">
        <f t="shared" ref="H75:N75" si="53">H9+H15+H21+H27+H33+H39+H45+H51+H57+H63+H69</f>
        <v>0</v>
      </c>
      <c r="I75" s="584">
        <f t="shared" si="53"/>
        <v>0</v>
      </c>
      <c r="J75" s="584">
        <f t="shared" si="53"/>
        <v>0</v>
      </c>
      <c r="K75" s="584">
        <f t="shared" si="53"/>
        <v>0</v>
      </c>
      <c r="L75" s="584">
        <f t="shared" si="53"/>
        <v>0</v>
      </c>
      <c r="M75" s="584">
        <f t="shared" si="53"/>
        <v>0</v>
      </c>
      <c r="N75" s="585">
        <f t="shared" si="53"/>
        <v>0</v>
      </c>
      <c r="O75" s="586"/>
      <c r="P75" s="586"/>
      <c r="Q75" s="574"/>
      <c r="R75" s="574"/>
      <c r="S75" s="574"/>
      <c r="T75" s="574"/>
    </row>
    <row r="76" spans="1:20" ht="26.25" thickBot="1">
      <c r="A76" s="668" t="s">
        <v>16</v>
      </c>
      <c r="B76" s="677" t="s">
        <v>446</v>
      </c>
      <c r="C76" s="931"/>
      <c r="D76" s="863"/>
      <c r="E76" s="863"/>
      <c r="F76" s="863"/>
      <c r="G76" s="863"/>
      <c r="H76" s="863"/>
      <c r="I76" s="863"/>
      <c r="J76" s="863"/>
      <c r="K76" s="863"/>
      <c r="L76" s="863"/>
      <c r="M76" s="863"/>
      <c r="N76" s="863"/>
      <c r="O76" s="864"/>
      <c r="P76" s="676">
        <f>P9+P15+P21+P27+P33+P39+P45+P51+P57+P63+P69</f>
        <v>0</v>
      </c>
      <c r="Q76" s="574"/>
      <c r="R76" s="574"/>
      <c r="S76" s="574"/>
      <c r="T76" s="574"/>
    </row>
    <row r="77" spans="1:20" s="556" customFormat="1" ht="40.5" customHeight="1" thickBot="1">
      <c r="A77" s="668" t="s">
        <v>445</v>
      </c>
      <c r="B77" s="669" t="s">
        <v>413</v>
      </c>
      <c r="C77" s="922"/>
      <c r="D77" s="923"/>
      <c r="E77" s="923"/>
      <c r="F77" s="924"/>
      <c r="G77" s="672">
        <f>G14+G20+G26+G32+G38+G44+G50+G56+G62+G68+G74</f>
        <v>0</v>
      </c>
      <c r="H77" s="670">
        <f t="shared" ref="H77:P77" si="54">H14+H20+H26+H32+H38+H44+H50+H56+H62+H68+H74</f>
        <v>0</v>
      </c>
      <c r="I77" s="670">
        <f t="shared" si="54"/>
        <v>0</v>
      </c>
      <c r="J77" s="670">
        <f t="shared" si="54"/>
        <v>0</v>
      </c>
      <c r="K77" s="670">
        <f t="shared" si="54"/>
        <v>0</v>
      </c>
      <c r="L77" s="670">
        <f t="shared" si="54"/>
        <v>0</v>
      </c>
      <c r="M77" s="670">
        <f t="shared" si="54"/>
        <v>0</v>
      </c>
      <c r="N77" s="673">
        <f t="shared" si="54"/>
        <v>0</v>
      </c>
      <c r="O77" s="675"/>
      <c r="P77" s="674">
        <f t="shared" si="54"/>
        <v>0</v>
      </c>
    </row>
    <row r="79" spans="1:20" ht="14.25">
      <c r="B79" s="262" t="s">
        <v>143</v>
      </c>
    </row>
  </sheetData>
  <mergeCells count="27">
    <mergeCell ref="C77:F77"/>
    <mergeCell ref="C14:F14"/>
    <mergeCell ref="C20:F20"/>
    <mergeCell ref="C26:F26"/>
    <mergeCell ref="C32:F32"/>
    <mergeCell ref="C38:F38"/>
    <mergeCell ref="C44:F44"/>
    <mergeCell ref="C68:F68"/>
    <mergeCell ref="C74:F74"/>
    <mergeCell ref="C50:F50"/>
    <mergeCell ref="C56:F56"/>
    <mergeCell ref="C62:F62"/>
    <mergeCell ref="C76:O76"/>
    <mergeCell ref="A6:A7"/>
    <mergeCell ref="B6:B7"/>
    <mergeCell ref="D6:D7"/>
    <mergeCell ref="A1:B1"/>
    <mergeCell ref="A2:P2"/>
    <mergeCell ref="A3:P3"/>
    <mergeCell ref="A4:P4"/>
    <mergeCell ref="D5:P5"/>
    <mergeCell ref="C6:C7"/>
    <mergeCell ref="E6:E7"/>
    <mergeCell ref="F6:F7"/>
    <mergeCell ref="G6:N6"/>
    <mergeCell ref="P6:P7"/>
    <mergeCell ref="O6:O7"/>
  </mergeCells>
  <printOptions horizontalCentered="1"/>
  <pageMargins left="0.19685039370078741" right="0.15748031496062992" top="0.35433070866141736" bottom="0.23622047244094491" header="0.15748031496062992" footer="0.15748031496062992"/>
  <pageSetup paperSize="9" scale="41" orientation="landscape" r:id="rId1"/>
  <headerFooter>
    <oddHeader>&amp;L&amp;"Tahoma,Regular"&amp;10Банка/Штедилница__________________________&amp;R&amp;"Tahoma,Regular"&amp;10Образец АПКР-Вонбилансно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Normal="100" workbookViewId="0">
      <selection sqref="A1:B1"/>
    </sheetView>
  </sheetViews>
  <sheetFormatPr defaultColWidth="8" defaultRowHeight="14.25"/>
  <cols>
    <col min="1" max="1" width="6.28515625" style="249" customWidth="1"/>
    <col min="2" max="2" width="49.5703125" style="249" customWidth="1"/>
    <col min="3" max="3" width="13.85546875" style="249" bestFit="1" customWidth="1"/>
    <col min="4" max="11" width="10.42578125" style="249" customWidth="1"/>
    <col min="12" max="12" width="15.42578125" style="249" customWidth="1"/>
    <col min="13" max="16384" width="8" style="249"/>
  </cols>
  <sheetData>
    <row r="1" spans="1:12">
      <c r="A1" s="886"/>
      <c r="B1" s="886"/>
    </row>
    <row r="2" spans="1:12">
      <c r="A2" s="889" t="s">
        <v>504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</row>
    <row r="3" spans="1:12">
      <c r="A3" s="941" t="s">
        <v>271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2">
      <c r="A4" s="941" t="s">
        <v>281</v>
      </c>
      <c r="B4" s="941"/>
      <c r="C4" s="941"/>
      <c r="D4" s="941"/>
      <c r="E4" s="941"/>
      <c r="F4" s="941"/>
      <c r="G4" s="941"/>
      <c r="H4" s="941"/>
      <c r="I4" s="941"/>
      <c r="J4" s="941"/>
      <c r="K4" s="941"/>
      <c r="L4" s="941"/>
    </row>
    <row r="5" spans="1:12" ht="15" thickBot="1">
      <c r="A5" s="251"/>
      <c r="B5" s="251"/>
      <c r="C5" s="939" t="s">
        <v>41</v>
      </c>
      <c r="D5" s="940"/>
      <c r="E5" s="940"/>
      <c r="F5" s="940"/>
      <c r="G5" s="940"/>
      <c r="H5" s="940"/>
      <c r="I5" s="940"/>
      <c r="J5" s="940"/>
      <c r="K5" s="940"/>
      <c r="L5" s="939"/>
    </row>
    <row r="6" spans="1:12" ht="58.5" customHeight="1" thickBot="1">
      <c r="A6" s="883" t="s">
        <v>49</v>
      </c>
      <c r="B6" s="890" t="s">
        <v>153</v>
      </c>
      <c r="C6" s="937" t="s">
        <v>263</v>
      </c>
      <c r="D6" s="894" t="s">
        <v>327</v>
      </c>
      <c r="E6" s="895"/>
      <c r="F6" s="895"/>
      <c r="G6" s="895"/>
      <c r="H6" s="895"/>
      <c r="I6" s="895"/>
      <c r="J6" s="895"/>
      <c r="K6" s="896"/>
      <c r="L6" s="883" t="s">
        <v>272</v>
      </c>
    </row>
    <row r="7" spans="1:12" ht="35.25" customHeight="1" thickBot="1">
      <c r="A7" s="936"/>
      <c r="B7" s="936"/>
      <c r="C7" s="938"/>
      <c r="D7" s="268">
        <v>0</v>
      </c>
      <c r="E7" s="269">
        <v>0.1</v>
      </c>
      <c r="F7" s="269">
        <v>0.2</v>
      </c>
      <c r="G7" s="269">
        <v>0.35</v>
      </c>
      <c r="H7" s="269">
        <v>0.5</v>
      </c>
      <c r="I7" s="269">
        <v>0.75</v>
      </c>
      <c r="J7" s="269">
        <v>1</v>
      </c>
      <c r="K7" s="270">
        <v>1.5</v>
      </c>
      <c r="L7" s="932"/>
    </row>
    <row r="8" spans="1:12" s="267" customFormat="1" ht="16.5" customHeight="1" thickBot="1">
      <c r="A8" s="465">
        <v>1</v>
      </c>
      <c r="B8" s="401">
        <v>2</v>
      </c>
      <c r="C8" s="271">
        <v>3</v>
      </c>
      <c r="D8" s="443">
        <v>4</v>
      </c>
      <c r="E8" s="431">
        <v>5</v>
      </c>
      <c r="F8" s="431">
        <v>6</v>
      </c>
      <c r="G8" s="431">
        <v>7</v>
      </c>
      <c r="H8" s="431">
        <v>8</v>
      </c>
      <c r="I8" s="444">
        <v>9</v>
      </c>
      <c r="J8" s="431">
        <v>10</v>
      </c>
      <c r="K8" s="466">
        <v>11</v>
      </c>
      <c r="L8" s="252">
        <v>12</v>
      </c>
    </row>
    <row r="9" spans="1:12" s="442" customFormat="1" ht="28.5" customHeight="1">
      <c r="A9" s="446" t="s">
        <v>0</v>
      </c>
      <c r="B9" s="450" t="s">
        <v>273</v>
      </c>
      <c r="C9" s="453">
        <f>'АПКР-ЦВ и ЦБ'!F10</f>
        <v>0</v>
      </c>
      <c r="D9" s="440">
        <f>'АПКР-ЦВ и ЦБ'!R18+'АПКР-ЦВ и ЦБ'!R27+'АПКР-ЦВ и ЦБ'!R34+'АПКР-ЦВ и ЦБ'!R42+'АПКР-ЦВ и ЦБ'!R50+'АПКР-ЦВ и ЦБ'!R60+'АПКР-ЦВ и ЦБ'!R70</f>
        <v>0</v>
      </c>
      <c r="E9" s="441">
        <f>'АПКР-ЦВ и ЦБ'!R28+'АПКР-ЦВ и ЦБ'!R35+'АПКР-ЦВ и ЦБ'!R43+'АПКР-ЦВ и ЦБ'!R51+'АПКР-ЦВ и ЦБ'!R61+'АПКР-ЦВ и ЦБ'!R71</f>
        <v>0</v>
      </c>
      <c r="F9" s="441">
        <f>'АПКР-ЦВ и ЦБ'!R29+'АПКР-ЦВ и ЦБ'!R36+'АПКР-ЦВ и ЦБ'!R44+'АПКР-ЦВ и ЦБ'!R52+'АПКР-ЦВ и ЦБ'!R62+'АПКР-ЦВ и ЦБ'!R72</f>
        <v>0</v>
      </c>
      <c r="G9" s="678"/>
      <c r="H9" s="441">
        <f>'АПКР-ЦВ и ЦБ'!R45+'АПКР-ЦВ и ЦБ'!R53+'АПКР-ЦВ и ЦБ'!R63+'АПКР-ЦВ и ЦБ'!R73</f>
        <v>0</v>
      </c>
      <c r="I9" s="678"/>
      <c r="J9" s="441">
        <f>'АПКР-ЦВ и ЦБ'!R64+'АПКР-ЦВ и ЦБ'!R74</f>
        <v>0</v>
      </c>
      <c r="K9" s="682">
        <f>'АПКР-ЦВ и ЦБ'!R75</f>
        <v>0</v>
      </c>
      <c r="L9" s="681">
        <f>SUM(D9:K9)</f>
        <v>0</v>
      </c>
    </row>
    <row r="10" spans="1:12" s="442" customFormat="1" ht="28.5">
      <c r="A10" s="447" t="s">
        <v>1</v>
      </c>
      <c r="B10" s="451" t="s">
        <v>274</v>
      </c>
      <c r="C10" s="454">
        <f>'АПКР-ЛСРВ'!F10</f>
        <v>0</v>
      </c>
      <c r="D10" s="456">
        <f>'АПКР-ЛСРВ'!R18+'АПКР-ЛСРВ'!R27+'АПКР-ЛСРВ'!R34+'АПКР-ЛСРВ'!R50+'АПКР-ЛСРВ'!R60+'АПКР-ЛСРВ'!R70+'АПКР-ЛСРВ'!R42</f>
        <v>0</v>
      </c>
      <c r="E10" s="445">
        <f>'АПКР-ЛСРВ'!R28+'АПКР-ЛСРВ'!R35+'АПКР-ЛСРВ'!R51+'АПКР-ЛСРВ'!R61+'АПКР-ЛСРВ'!R71+'АПКР-ЛСРВ'!R43</f>
        <v>0</v>
      </c>
      <c r="F10" s="445">
        <f>'АПКР-ЛСРВ'!R29+'АПКР-ЛСРВ'!R36+'АПКР-ЛСРВ'!R44+'АПКР-ЛСРВ'!R52+'АПКР-ЛСРВ'!R62+'АПКР-ЛСРВ'!R72</f>
        <v>0</v>
      </c>
      <c r="G10" s="679"/>
      <c r="H10" s="445">
        <f>'АПКР-ЛСРВ'!R45+'АПКР-ЛСРВ'!R53+'АПКР-ЛСРВ'!R63+'АПКР-ЛСРВ'!R73</f>
        <v>0</v>
      </c>
      <c r="I10" s="679"/>
      <c r="J10" s="445">
        <f>'АПКР-ЛСРВ'!R64+'АПКР-ЛСРВ'!R74</f>
        <v>0</v>
      </c>
      <c r="K10" s="683">
        <f>'АПКР-ЛСРВ'!R75</f>
        <v>0</v>
      </c>
      <c r="L10" s="686">
        <f t="shared" ref="L10:L19" si="0">SUM(D10:K10)</f>
        <v>0</v>
      </c>
    </row>
    <row r="11" spans="1:12" s="442" customFormat="1">
      <c r="A11" s="448" t="s">
        <v>2</v>
      </c>
      <c r="B11" s="451" t="s">
        <v>275</v>
      </c>
      <c r="C11" s="454">
        <f>'АПКР-ЈИ'!F10</f>
        <v>0</v>
      </c>
      <c r="D11" s="456">
        <f>'АПКР-ЈИ'!R18+'АПКР-ЈИ'!R27+'АПКР-ЈИ'!R34+'АПКР-ЈИ'!R42+'АПКР-ЈИ'!R50+'АПКР-ЈИ'!R60+'АПКР-ЈИ'!R70</f>
        <v>0</v>
      </c>
      <c r="E11" s="445">
        <f>'АПКР-ЈИ'!R28+'АПКР-ЈИ'!R35+'АПКР-ЈИ'!R43+'АПКР-ЈИ'!R51+'АПКР-ЈИ'!R61+'АПКР-ЈИ'!R71</f>
        <v>0</v>
      </c>
      <c r="F11" s="445">
        <f>'АПКР-ЈИ'!R29+'АПКР-ЈИ'!R36+'АПКР-ЈИ'!R44+'АПКР-ЈИ'!R52+'АПКР-ЈИ'!R62+'АПКР-ЈИ'!R72</f>
        <v>0</v>
      </c>
      <c r="G11" s="679"/>
      <c r="H11" s="445">
        <f>'АПКР-ЈИ'!R45+'АПКР-ЈИ'!R53+'АПКР-ЈИ'!R63+'АПКР-ЈИ'!R73</f>
        <v>0</v>
      </c>
      <c r="I11" s="679"/>
      <c r="J11" s="445">
        <f>'АПКР-ЈИ'!R64+'АПКР-ЈИ'!R74</f>
        <v>0</v>
      </c>
      <c r="K11" s="683">
        <f>'АПКР-ЈИ'!R75</f>
        <v>0</v>
      </c>
      <c r="L11" s="686">
        <f t="shared" si="0"/>
        <v>0</v>
      </c>
    </row>
    <row r="12" spans="1:12" s="442" customFormat="1" ht="27.75" customHeight="1">
      <c r="A12" s="447" t="s">
        <v>3</v>
      </c>
      <c r="B12" s="451" t="s">
        <v>276</v>
      </c>
      <c r="C12" s="454">
        <f>'АПКР-МРБ и МО'!F10</f>
        <v>0</v>
      </c>
      <c r="D12" s="456">
        <f>'АПКР-МРБ и МО'!R18+'АПКР-МРБ и МО'!R27+'АПКР-МРБ и МО'!R34+'АПКР-МРБ и МО'!R42+'АПКР-МРБ и МО'!R50+'АПКР-МРБ и МО'!R60+'АПКР-МРБ и МО'!R70</f>
        <v>0</v>
      </c>
      <c r="E12" s="445">
        <f>'АПКР-МРБ и МО'!R28+'АПКР-МРБ и МО'!R35+'АПКР-МРБ и МО'!R43+'АПКР-МРБ и МО'!R51+'АПКР-МРБ и МО'!R61+'АПКР-МРБ и МО'!R71</f>
        <v>0</v>
      </c>
      <c r="F12" s="445">
        <f>'АПКР-МРБ и МО'!R29+'АПКР-МРБ и МО'!R36+'АПКР-МРБ и МО'!R44+'АПКР-МРБ и МО'!R52+'АПКР-МРБ и МО'!R62+'АПКР-МРБ и МО'!R725</f>
        <v>0</v>
      </c>
      <c r="G12" s="679"/>
      <c r="H12" s="445">
        <f>'АПКР-МРБ и МО'!R45+'АПКР-МРБ и МО'!R53+'АПКР-МРБ и МО'!R63+'АПКР-МРБ и МО'!R73</f>
        <v>0</v>
      </c>
      <c r="I12" s="679"/>
      <c r="J12" s="445">
        <f>'АПКР-МРБ и МО'!R64+'АПКР-МРБ и МО'!R74</f>
        <v>0</v>
      </c>
      <c r="K12" s="683">
        <f>'АПКР-МРБ и МО'!R75</f>
        <v>0</v>
      </c>
      <c r="L12" s="686">
        <f t="shared" si="0"/>
        <v>0</v>
      </c>
    </row>
    <row r="13" spans="1:12" s="442" customFormat="1">
      <c r="A13" s="447" t="s">
        <v>4</v>
      </c>
      <c r="B13" s="451" t="s">
        <v>277</v>
      </c>
      <c r="C13" s="454">
        <f>'АПКР-Б'!F10</f>
        <v>0</v>
      </c>
      <c r="D13" s="456">
        <f>'АПКР-Б'!R18+'АПКР-Б'!R27+'АПКР-Б'!R34+'АПКР-Б'!R42+'АПКР-Б'!R50+'АПКР-Б'!R60+'АПКР-Б'!R70</f>
        <v>0</v>
      </c>
      <c r="E13" s="445">
        <f>'АПКР-Б'!R28+'АПКР-Б'!R35+'АПКР-Б'!R43+'АПКР-Б'!R51+'АПКР-Б'!R61+'АПКР-Б'!R71</f>
        <v>0</v>
      </c>
      <c r="F13" s="445">
        <f>'АПКР-Б'!R29+'АПКР-Б'!R36+'АПКР-Б'!R44+'АПКР-Б'!R52+'АПКР-Б'!R62+'АПКР-Б'!R72</f>
        <v>0</v>
      </c>
      <c r="G13" s="679"/>
      <c r="H13" s="445">
        <f>'АПКР-Б'!R45+'АПКР-Б'!R53+'АПКР-Б'!R63+'АПКР-Б'!R73</f>
        <v>0</v>
      </c>
      <c r="I13" s="679"/>
      <c r="J13" s="445">
        <f>'АПКР-Б'!R64+'АПКР-Б'!R74</f>
        <v>0</v>
      </c>
      <c r="K13" s="683">
        <f>'АПКР-Б'!R75</f>
        <v>0</v>
      </c>
      <c r="L13" s="686">
        <f t="shared" si="0"/>
        <v>0</v>
      </c>
    </row>
    <row r="14" spans="1:12" s="442" customFormat="1">
      <c r="A14" s="447" t="s">
        <v>9</v>
      </c>
      <c r="B14" s="451" t="s">
        <v>278</v>
      </c>
      <c r="C14" s="454">
        <f>'АПКР-ДТД'!F10</f>
        <v>0</v>
      </c>
      <c r="D14" s="456">
        <f>'АПКР-ДТД'!R18+'АПКР-ДТД'!R27+'АПКР-ДТД'!R34+'АПКР-ДТД'!R42+'АПКР-ДТД'!R50+'АПКР-ДТД'!R60+'АПКР-ДТД'!R70</f>
        <v>0</v>
      </c>
      <c r="E14" s="445">
        <f>'АПКР-ДТД'!R28+'АПКР-ДТД'!R35+'АПКР-ДТД'!R43+'АПКР-ДТД'!R51+'АПКР-ДТД'!R61+'АПКР-ДТД'!R71</f>
        <v>0</v>
      </c>
      <c r="F14" s="445">
        <f>'АПКР-ДТД'!R29+'АПКР-ДТД'!R36+'АПКР-ДТД'!R44+'АПКР-ДТД'!R62+'АПКР-ДТД'!R52+'АПКР-ДТД'!R72</f>
        <v>0</v>
      </c>
      <c r="G14" s="679"/>
      <c r="H14" s="445">
        <f>'АПКР-ДТД'!R45+'АПКР-ДТД'!R53+'АПКР-ДТД'!R63+'АПКР-ДТД'!R73</f>
        <v>0</v>
      </c>
      <c r="I14" s="679"/>
      <c r="J14" s="445">
        <f>'АПКР-ДТД'!R64+'АПКР-ДТД'!R74</f>
        <v>0</v>
      </c>
      <c r="K14" s="683">
        <f>'АПКР-ДТД'!R75</f>
        <v>0</v>
      </c>
      <c r="L14" s="686">
        <f t="shared" si="0"/>
        <v>0</v>
      </c>
    </row>
    <row r="15" spans="1:12" s="442" customFormat="1">
      <c r="A15" s="447" t="s">
        <v>10</v>
      </c>
      <c r="B15" s="451" t="s">
        <v>279</v>
      </c>
      <c r="C15" s="454">
        <f>'АПКР-ПМК'!F10</f>
        <v>0</v>
      </c>
      <c r="D15" s="456">
        <f>'АПКР-ПМК'!R50+'АПКР-ПМК'!R60+'АПКР-ПМК'!R70</f>
        <v>0</v>
      </c>
      <c r="E15" s="445">
        <f>'АПКР-ПМК'!R51+'АПКР-ПМК'!R61+'АПКР-ПМК'!R71</f>
        <v>0</v>
      </c>
      <c r="F15" s="445">
        <f>'АПКР-ПМК'!R62+'АПКР-ПМК'!R52+'АПКР-ПМК'!R72</f>
        <v>0</v>
      </c>
      <c r="G15" s="679"/>
      <c r="H15" s="445">
        <f>'АПКР-ПМК'!R53+'АПКР-ПМК'!R63+'АПКР-ПМК'!R73</f>
        <v>0</v>
      </c>
      <c r="I15" s="445">
        <f>'АПКР-ПМК'!R54</f>
        <v>0</v>
      </c>
      <c r="J15" s="445">
        <f>'АПКР-ПМК'!R64+'АПКР-ПМК'!R74</f>
        <v>0</v>
      </c>
      <c r="K15" s="683">
        <f>'АПКР-ПМК'!R75</f>
        <v>0</v>
      </c>
      <c r="L15" s="686">
        <f t="shared" si="0"/>
        <v>0</v>
      </c>
    </row>
    <row r="16" spans="1:12" s="442" customFormat="1" ht="16.5" customHeight="1">
      <c r="A16" s="447" t="s">
        <v>11</v>
      </c>
      <c r="B16" s="451" t="s">
        <v>359</v>
      </c>
      <c r="C16" s="454">
        <f>'АПКР-ПСО'!F10</f>
        <v>0</v>
      </c>
      <c r="D16" s="690">
        <f>'АПКР-ПСО'!R34</f>
        <v>0</v>
      </c>
      <c r="E16" s="691">
        <f>'АПКР-ПСО'!R35</f>
        <v>0</v>
      </c>
      <c r="F16" s="691">
        <f>'АПКР-ПСО'!R36</f>
        <v>0</v>
      </c>
      <c r="G16" s="445">
        <f>'АПКР-ПСО'!R37</f>
        <v>0</v>
      </c>
      <c r="H16" s="679"/>
      <c r="I16" s="679"/>
      <c r="J16" s="679"/>
      <c r="K16" s="684"/>
      <c r="L16" s="686">
        <f t="shared" si="0"/>
        <v>0</v>
      </c>
    </row>
    <row r="17" spans="1:16" s="442" customFormat="1">
      <c r="A17" s="447" t="s">
        <v>12</v>
      </c>
      <c r="B17" s="451" t="s">
        <v>360</v>
      </c>
      <c r="C17" s="454">
        <f>'АПКР-ПДО'!F10</f>
        <v>0</v>
      </c>
      <c r="D17" s="690">
        <f>'АПКР-ПДО'!R60</f>
        <v>0</v>
      </c>
      <c r="E17" s="691">
        <f>'АПКР-ПДО'!R61</f>
        <v>0</v>
      </c>
      <c r="F17" s="691">
        <f>'АПКР-ПДО'!R62</f>
        <v>0</v>
      </c>
      <c r="G17" s="679"/>
      <c r="H17" s="691">
        <f>'АПКР-ПДО'!R63</f>
        <v>0</v>
      </c>
      <c r="I17" s="679"/>
      <c r="J17" s="445">
        <f>'АПКР-ПДО'!R64</f>
        <v>0</v>
      </c>
      <c r="K17" s="684"/>
      <c r="L17" s="686">
        <f t="shared" si="0"/>
        <v>0</v>
      </c>
    </row>
    <row r="18" spans="1:16" s="442" customFormat="1">
      <c r="A18" s="447" t="s">
        <v>13</v>
      </c>
      <c r="B18" s="451" t="s">
        <v>280</v>
      </c>
      <c r="C18" s="454">
        <f>'АПКР-УИФ'!F10</f>
        <v>0</v>
      </c>
      <c r="D18" s="456">
        <f>'АПКР-УИФ'!R18+'АПКР-УИФ'!R27+'АПКР-УИФ'!R34+'АПКР-УИФ'!R42+'АПКР-УИФ'!R50+'АПКР-УИФ'!R60+'АПКР-УИФ'!R70</f>
        <v>0</v>
      </c>
      <c r="E18" s="445">
        <f>'АПКР-УИФ'!R28+'АПКР-УИФ'!R35+'АПКР-УИФ'!R43+'АПКР-УИФ'!R51+'АПКР-УИФ'!R61+'АПКР-УИФ'!R71</f>
        <v>0</v>
      </c>
      <c r="F18" s="445">
        <f>'АПКР-УИФ'!R29+'АПКР-УИФ'!R36+'АПКР-УИФ'!R44+'АПКР-УИФ'!R52+'АПКР-УИФ'!R62+'АПКР-УИФ'!R72</f>
        <v>0</v>
      </c>
      <c r="G18" s="679"/>
      <c r="H18" s="445">
        <f>'АПКР-УИФ'!R45+'АПКР-УИФ'!R53+'АПКР-УИФ'!R63+'АПКР-УИФ'!R73</f>
        <v>0</v>
      </c>
      <c r="I18" s="679"/>
      <c r="J18" s="445">
        <f>'АПКР-УИФ'!R64+'АПКР-УИФ'!R74</f>
        <v>0</v>
      </c>
      <c r="K18" s="683">
        <f>'АПКР-УИФ'!R75</f>
        <v>0</v>
      </c>
      <c r="L18" s="686">
        <f t="shared" si="0"/>
        <v>0</v>
      </c>
    </row>
    <row r="19" spans="1:16" s="442" customFormat="1" ht="15" thickBot="1">
      <c r="A19" s="449" t="s">
        <v>14</v>
      </c>
      <c r="B19" s="452" t="s">
        <v>104</v>
      </c>
      <c r="C19" s="455">
        <f>'АПКР-ОП'!F10</f>
        <v>0</v>
      </c>
      <c r="D19" s="457">
        <f>'АПКР-ОП'!R18+'АПКР-ОП'!R27+'АПКР-ОП'!R34+'АПКР-ОП'!R42+'АПКР-ОП'!R50+'АПКР-ОП'!R60+'АПКР-ОП'!R70</f>
        <v>0</v>
      </c>
      <c r="E19" s="458">
        <f>'АПКР-ОП'!R28+'АПКР-ОП'!R35+'АПКР-ОП'!R43+'АПКР-ОП'!R51+'АПКР-ОП'!R61+'АПКР-ОП'!R71</f>
        <v>0</v>
      </c>
      <c r="F19" s="458">
        <f>'АПКР-ОП'!R29+'АПКР-ОП'!R36+'АПКР-ОП'!R44+'АПКР-ОП'!R52+'АПКР-ОП'!R62+'АПКР-ОП'!R72</f>
        <v>0</v>
      </c>
      <c r="G19" s="680"/>
      <c r="H19" s="458">
        <f>'АПКР-ОП'!R45+'АПКР-ОП'!R53+'АПКР-ОП'!R63+'АПКР-ОП'!R73</f>
        <v>0</v>
      </c>
      <c r="I19" s="680"/>
      <c r="J19" s="458">
        <f>'АПКР-ОП'!R64+'АПКР-ОП'!R74</f>
        <v>0</v>
      </c>
      <c r="K19" s="685">
        <f>'АПКР-ОП'!R75</f>
        <v>0</v>
      </c>
      <c r="L19" s="687">
        <f t="shared" si="0"/>
        <v>0</v>
      </c>
    </row>
    <row r="20" spans="1:16" ht="30.75" customHeight="1" thickBot="1">
      <c r="A20" s="402" t="s">
        <v>15</v>
      </c>
      <c r="B20" s="459" t="s">
        <v>394</v>
      </c>
      <c r="C20" s="460">
        <f>SUM(C9:C19)</f>
        <v>0</v>
      </c>
      <c r="D20" s="461">
        <f>SUM(D9:D19)</f>
        <v>0</v>
      </c>
      <c r="E20" s="462">
        <f>SUM(E9:E19)</f>
        <v>0</v>
      </c>
      <c r="F20" s="462">
        <f t="shared" ref="F20:K20" si="1">SUM(F9:F19)</f>
        <v>0</v>
      </c>
      <c r="G20" s="462">
        <f t="shared" si="1"/>
        <v>0</v>
      </c>
      <c r="H20" s="462">
        <f t="shared" si="1"/>
        <v>0</v>
      </c>
      <c r="I20" s="462">
        <f t="shared" si="1"/>
        <v>0</v>
      </c>
      <c r="J20" s="462">
        <f t="shared" si="1"/>
        <v>0</v>
      </c>
      <c r="K20" s="463">
        <f t="shared" si="1"/>
        <v>0</v>
      </c>
      <c r="L20" s="464">
        <f>L9+L10+L11+L12+L13+L14+L15+L16+L17+L18+L19</f>
        <v>0</v>
      </c>
      <c r="M20" s="256"/>
      <c r="N20" s="256"/>
      <c r="O20" s="256"/>
      <c r="P20" s="256"/>
    </row>
    <row r="21" spans="1:16" ht="17.25" customHeight="1" thickBot="1">
      <c r="A21" s="403" t="s">
        <v>16</v>
      </c>
      <c r="B21" s="862" t="s">
        <v>361</v>
      </c>
      <c r="C21" s="933"/>
      <c r="D21" s="934"/>
      <c r="E21" s="934"/>
      <c r="F21" s="934"/>
      <c r="G21" s="934"/>
      <c r="H21" s="934"/>
      <c r="I21" s="934"/>
      <c r="J21" s="934"/>
      <c r="K21" s="935"/>
      <c r="L21" s="272">
        <f>8%*L20</f>
        <v>0</v>
      </c>
      <c r="M21" s="256"/>
      <c r="N21" s="256"/>
      <c r="O21" s="256"/>
      <c r="P21" s="256"/>
    </row>
    <row r="23" spans="1:16">
      <c r="B23" s="262" t="s">
        <v>143</v>
      </c>
    </row>
  </sheetData>
  <mergeCells count="11">
    <mergeCell ref="C5:L5"/>
    <mergeCell ref="A1:B1"/>
    <mergeCell ref="A2:L2"/>
    <mergeCell ref="A3:L3"/>
    <mergeCell ref="A4:L4"/>
    <mergeCell ref="L6:L7"/>
    <mergeCell ref="B21:K21"/>
    <mergeCell ref="A6:A7"/>
    <mergeCell ref="B6:B7"/>
    <mergeCell ref="C6:C7"/>
    <mergeCell ref="D6:K6"/>
  </mergeCells>
  <printOptions horizontalCentered="1"/>
  <pageMargins left="0.34" right="0.18" top="0.73" bottom="0.22" header="0.46" footer="0.17"/>
  <pageSetup paperSize="9" scale="84" orientation="landscape" horizontalDpi="4294967292" r:id="rId1"/>
  <headerFooter alignWithMargins="0">
    <oddHeader>&amp;L&amp;"Tahoma,Regular"&amp;10Банка/Штедилница_________________________&amp;R&amp;"Tahoma,Regular"&amp;10Образец АПКР -Вкупно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18"/>
  <sheetViews>
    <sheetView topLeftCell="B6" zoomScale="68" zoomScaleNormal="68" workbookViewId="0">
      <pane xSplit="2" ySplit="4" topLeftCell="D55" activePane="bottomRight" state="frozen"/>
      <selection activeCell="B6" sqref="B6"/>
      <selection pane="topRight" activeCell="D6" sqref="D6"/>
      <selection pane="bottomLeft" activeCell="B10" sqref="B10"/>
      <selection pane="bottomRight" activeCell="D13" sqref="D13"/>
    </sheetView>
  </sheetViews>
  <sheetFormatPr defaultColWidth="8" defaultRowHeight="14.25"/>
  <cols>
    <col min="1" max="1" width="1.7109375" style="249" customWidth="1"/>
    <col min="2" max="2" width="8" style="249" customWidth="1"/>
    <col min="3" max="3" width="72.140625" style="249" customWidth="1"/>
    <col min="4" max="4" width="20.85546875" style="249" customWidth="1"/>
    <col min="5" max="5" width="13.42578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373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36.7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21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3.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4.2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4.2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4.2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13.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20.2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 ht="13.5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18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18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18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18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18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18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18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18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18" ht="12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18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18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18" ht="13.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</row>
    <row r="61" spans="2:18" ht="13.5" customHeight="1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</row>
    <row r="62" spans="2:18" ht="13.5" customHeight="1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18" ht="13.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18" ht="13.5" customHeight="1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22" ht="13.5" customHeight="1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22" ht="13.5" customHeight="1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22" ht="13.5" customHeight="1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22" ht="13.5" customHeight="1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22" ht="13.5" customHeight="1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22" ht="13.5" customHeight="1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22" ht="13.5" customHeight="1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22" ht="13.5" customHeight="1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22" ht="13.5" customHeight="1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22" ht="13.5" customHeight="1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22" ht="13.5" customHeight="1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22" ht="13.5" customHeight="1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22" ht="13.5" customHeight="1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22" ht="13.5" customHeight="1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22" ht="15.75" thickBot="1">
      <c r="B79" s="291" t="s">
        <v>2</v>
      </c>
      <c r="C79" s="862" t="s">
        <v>382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  <c r="S79" s="256"/>
      <c r="T79" s="256"/>
      <c r="U79" s="256"/>
      <c r="V79" s="256"/>
    </row>
    <row r="80" spans="2:22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  <c r="S80" s="256"/>
      <c r="T80" s="256"/>
      <c r="U80" s="256"/>
      <c r="V80" s="256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 ht="15.75" customHeight="1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 ht="24.6" customHeight="1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  <row r="102" spans="2:18">
      <c r="B102" s="261"/>
      <c r="C102" s="261"/>
      <c r="D102" s="261"/>
      <c r="E102" s="261"/>
      <c r="F102" s="261"/>
      <c r="G102" s="261"/>
      <c r="H102" s="261"/>
      <c r="I102" s="261"/>
      <c r="J102" s="261"/>
      <c r="K102" s="263"/>
      <c r="L102" s="261"/>
      <c r="M102" s="261"/>
      <c r="N102" s="261"/>
      <c r="O102" s="261"/>
      <c r="P102" s="261"/>
      <c r="Q102" s="261"/>
      <c r="R102" s="261"/>
    </row>
    <row r="103" spans="2:18">
      <c r="B103" s="261"/>
      <c r="C103" s="261"/>
      <c r="D103" s="261"/>
      <c r="E103" s="261"/>
      <c r="F103" s="261"/>
      <c r="G103" s="261"/>
      <c r="H103" s="261"/>
      <c r="I103" s="261"/>
      <c r="J103" s="261"/>
      <c r="K103" s="263"/>
      <c r="L103" s="261"/>
      <c r="M103" s="261"/>
      <c r="N103" s="261"/>
      <c r="O103" s="261"/>
      <c r="P103" s="261"/>
      <c r="Q103" s="261"/>
      <c r="R103" s="261"/>
    </row>
    <row r="104" spans="2:18">
      <c r="B104" s="261"/>
      <c r="C104" s="261"/>
      <c r="D104" s="261"/>
      <c r="E104" s="261"/>
      <c r="F104" s="261"/>
      <c r="G104" s="261"/>
      <c r="H104" s="261"/>
      <c r="I104" s="261"/>
      <c r="J104" s="261"/>
      <c r="K104" s="263"/>
      <c r="L104" s="261"/>
      <c r="M104" s="261"/>
      <c r="N104" s="261"/>
      <c r="O104" s="261"/>
      <c r="P104" s="261"/>
      <c r="Q104" s="261"/>
      <c r="R104" s="261"/>
    </row>
    <row r="105" spans="2:18">
      <c r="B105" s="261"/>
      <c r="C105" s="261"/>
      <c r="D105" s="261"/>
      <c r="E105" s="261"/>
      <c r="F105" s="261"/>
      <c r="G105" s="261"/>
      <c r="H105" s="261"/>
      <c r="I105" s="261"/>
      <c r="J105" s="261"/>
      <c r="K105" s="263"/>
      <c r="L105" s="261"/>
      <c r="M105" s="261"/>
      <c r="N105" s="261"/>
      <c r="O105" s="261"/>
      <c r="P105" s="261"/>
      <c r="Q105" s="261"/>
      <c r="R105" s="261"/>
    </row>
    <row r="106" spans="2:18">
      <c r="B106" s="261"/>
      <c r="C106" s="261"/>
      <c r="D106" s="261"/>
      <c r="E106" s="261"/>
      <c r="F106" s="261"/>
      <c r="G106" s="261"/>
      <c r="H106" s="261"/>
      <c r="I106" s="261"/>
      <c r="J106" s="261"/>
      <c r="K106" s="263"/>
      <c r="L106" s="261"/>
      <c r="M106" s="261"/>
      <c r="N106" s="261"/>
      <c r="O106" s="261"/>
      <c r="P106" s="261"/>
      <c r="Q106" s="261"/>
      <c r="R106" s="261"/>
    </row>
    <row r="107" spans="2:18">
      <c r="B107" s="261"/>
      <c r="C107" s="261"/>
      <c r="D107" s="261"/>
      <c r="E107" s="261"/>
      <c r="F107" s="261"/>
      <c r="G107" s="261"/>
      <c r="H107" s="261"/>
      <c r="I107" s="261"/>
      <c r="J107" s="261"/>
      <c r="K107" s="263"/>
      <c r="L107" s="261"/>
      <c r="M107" s="261"/>
      <c r="N107" s="261"/>
      <c r="O107" s="261"/>
      <c r="P107" s="261"/>
      <c r="Q107" s="261"/>
      <c r="R107" s="261"/>
    </row>
    <row r="108" spans="2:18">
      <c r="B108" s="261"/>
      <c r="C108" s="261"/>
      <c r="D108" s="261"/>
      <c r="E108" s="261"/>
      <c r="F108" s="261"/>
      <c r="G108" s="261"/>
      <c r="H108" s="261"/>
      <c r="I108" s="261"/>
      <c r="J108" s="261"/>
      <c r="K108" s="263"/>
      <c r="L108" s="261"/>
      <c r="M108" s="261"/>
      <c r="N108" s="261"/>
      <c r="O108" s="261"/>
      <c r="P108" s="261"/>
      <c r="Q108" s="261"/>
      <c r="R108" s="261"/>
    </row>
    <row r="109" spans="2:18">
      <c r="B109" s="261"/>
      <c r="C109" s="261"/>
      <c r="D109" s="261"/>
      <c r="E109" s="261"/>
      <c r="F109" s="261"/>
      <c r="G109" s="261"/>
      <c r="H109" s="261"/>
      <c r="I109" s="261"/>
      <c r="J109" s="261"/>
      <c r="K109" s="263"/>
      <c r="L109" s="261"/>
      <c r="M109" s="261"/>
      <c r="N109" s="261"/>
      <c r="O109" s="261"/>
      <c r="P109" s="261"/>
      <c r="Q109" s="261"/>
      <c r="R109" s="261"/>
    </row>
    <row r="110" spans="2:18">
      <c r="B110" s="261"/>
      <c r="C110" s="261"/>
      <c r="D110" s="261"/>
      <c r="E110" s="261"/>
      <c r="F110" s="261"/>
      <c r="G110" s="261"/>
      <c r="H110" s="261"/>
      <c r="I110" s="261"/>
      <c r="J110" s="261"/>
      <c r="K110" s="263"/>
      <c r="L110" s="261"/>
      <c r="M110" s="261"/>
      <c r="N110" s="261"/>
      <c r="O110" s="261"/>
      <c r="P110" s="261"/>
      <c r="Q110" s="261"/>
      <c r="R110" s="261"/>
    </row>
    <row r="111" spans="2:18">
      <c r="B111" s="261"/>
      <c r="C111" s="261"/>
      <c r="D111" s="261"/>
      <c r="E111" s="261"/>
      <c r="F111" s="261"/>
      <c r="G111" s="261"/>
      <c r="H111" s="261"/>
      <c r="I111" s="261"/>
      <c r="J111" s="261"/>
      <c r="K111" s="263"/>
      <c r="L111" s="261"/>
      <c r="M111" s="261"/>
      <c r="N111" s="261"/>
      <c r="O111" s="261"/>
      <c r="P111" s="261"/>
      <c r="Q111" s="261"/>
      <c r="R111" s="261"/>
    </row>
    <row r="112" spans="2:18">
      <c r="B112" s="261"/>
      <c r="C112" s="261"/>
      <c r="D112" s="261"/>
      <c r="E112" s="261"/>
      <c r="F112" s="261"/>
      <c r="G112" s="261"/>
      <c r="H112" s="261"/>
      <c r="I112" s="261"/>
      <c r="J112" s="261"/>
      <c r="K112" s="263"/>
      <c r="L112" s="261"/>
      <c r="M112" s="261"/>
      <c r="N112" s="261"/>
      <c r="O112" s="261"/>
      <c r="P112" s="261"/>
      <c r="Q112" s="261"/>
      <c r="R112" s="261"/>
    </row>
    <row r="113" spans="2:18">
      <c r="B113" s="261"/>
      <c r="C113" s="261"/>
      <c r="D113" s="261"/>
      <c r="E113" s="261"/>
      <c r="F113" s="261"/>
      <c r="G113" s="261"/>
      <c r="H113" s="261"/>
      <c r="I113" s="261"/>
      <c r="J113" s="261"/>
      <c r="K113" s="263"/>
      <c r="L113" s="261"/>
      <c r="M113" s="261"/>
      <c r="N113" s="261"/>
      <c r="O113" s="261"/>
      <c r="P113" s="261"/>
      <c r="Q113" s="261"/>
      <c r="R113" s="261"/>
    </row>
    <row r="114" spans="2:18">
      <c r="B114" s="261"/>
      <c r="C114" s="261"/>
      <c r="D114" s="261"/>
      <c r="E114" s="261"/>
      <c r="F114" s="261"/>
      <c r="G114" s="261"/>
      <c r="H114" s="261"/>
      <c r="I114" s="261"/>
      <c r="J114" s="261"/>
      <c r="K114" s="263"/>
      <c r="L114" s="261"/>
      <c r="M114" s="261"/>
      <c r="N114" s="261"/>
      <c r="O114" s="261"/>
      <c r="P114" s="261"/>
      <c r="Q114" s="261"/>
      <c r="R114" s="261"/>
    </row>
    <row r="115" spans="2:18">
      <c r="B115" s="261"/>
      <c r="C115" s="261"/>
      <c r="D115" s="261"/>
      <c r="E115" s="261"/>
      <c r="F115" s="261"/>
      <c r="G115" s="261"/>
      <c r="H115" s="261"/>
      <c r="I115" s="261"/>
      <c r="J115" s="261"/>
      <c r="K115" s="263"/>
      <c r="L115" s="261"/>
      <c r="M115" s="261"/>
      <c r="N115" s="261"/>
      <c r="O115" s="261"/>
      <c r="P115" s="261"/>
      <c r="Q115" s="261"/>
      <c r="R115" s="261"/>
    </row>
    <row r="116" spans="2:18">
      <c r="B116" s="261"/>
      <c r="C116" s="261"/>
      <c r="D116" s="261"/>
      <c r="E116" s="261"/>
      <c r="F116" s="261"/>
      <c r="G116" s="261"/>
      <c r="H116" s="261"/>
      <c r="I116" s="261"/>
      <c r="J116" s="261"/>
      <c r="K116" s="263"/>
      <c r="L116" s="261"/>
      <c r="M116" s="261"/>
      <c r="N116" s="261"/>
      <c r="O116" s="261"/>
      <c r="P116" s="261"/>
      <c r="Q116" s="261"/>
      <c r="R116" s="261"/>
    </row>
    <row r="117" spans="2:18">
      <c r="B117" s="261"/>
      <c r="C117" s="261"/>
      <c r="D117" s="261"/>
      <c r="E117" s="261"/>
      <c r="F117" s="261"/>
      <c r="G117" s="261"/>
      <c r="H117" s="261"/>
      <c r="I117" s="261"/>
      <c r="J117" s="261"/>
      <c r="K117" s="263"/>
      <c r="L117" s="261"/>
      <c r="M117" s="261"/>
      <c r="N117" s="261"/>
      <c r="O117" s="261"/>
      <c r="P117" s="261"/>
      <c r="Q117" s="261"/>
      <c r="R117" s="261"/>
    </row>
    <row r="118" spans="2:18">
      <c r="B118" s="261"/>
      <c r="C118" s="261"/>
      <c r="D118" s="261"/>
      <c r="E118" s="261"/>
      <c r="F118" s="261"/>
      <c r="G118" s="261"/>
      <c r="H118" s="261"/>
      <c r="I118" s="261"/>
      <c r="J118" s="261"/>
      <c r="K118" s="263"/>
      <c r="L118" s="261"/>
      <c r="M118" s="261"/>
      <c r="N118" s="261"/>
      <c r="O118" s="261"/>
      <c r="P118" s="261"/>
      <c r="Q118" s="261"/>
      <c r="R118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АПКР-ЦВ и ЦБ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A52" zoomScale="60" zoomScaleNormal="60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2.7109375" style="249" customWidth="1"/>
    <col min="5" max="5" width="13.42578125" style="249" customWidth="1"/>
    <col min="6" max="6" width="12.7109375" style="249" customWidth="1"/>
    <col min="7" max="7" width="16" style="249" customWidth="1"/>
    <col min="8" max="8" width="19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6" width="17.42578125" style="249" customWidth="1"/>
    <col min="17" max="17" width="20.85546875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374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2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20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4.2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5.7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30.75" customHeight="1" thickBot="1">
      <c r="B79" s="291" t="s">
        <v>2</v>
      </c>
      <c r="C79" s="862" t="s">
        <v>383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 ht="14.25" customHeight="1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 ht="14.25" customHeight="1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АПКР-ЛСРВ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E1" zoomScale="58" zoomScaleNormal="58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" style="249" customWidth="1"/>
    <col min="6" max="6" width="12.7109375" style="249" customWidth="1"/>
    <col min="7" max="7" width="16" style="249" customWidth="1"/>
    <col min="8" max="8" width="18.85546875" style="249" customWidth="1"/>
    <col min="9" max="9" width="12.8554687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1.85546875" style="249" customWidth="1"/>
    <col min="15" max="15" width="18.5703125" style="249" customWidth="1"/>
    <col min="16" max="16" width="19.7109375" style="249" customWidth="1"/>
    <col min="17" max="17" width="19.28515625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375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5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9.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 ht="15.75" customHeight="1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 ht="15.75" customHeight="1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384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АПКР-ЈИ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F1" zoomScale="71" zoomScaleNormal="71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140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376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5.7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385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АПКР-МРБ и МО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opLeftCell="A16" zoomScaleNormal="100" workbookViewId="0"/>
  </sheetViews>
  <sheetFormatPr defaultRowHeight="14.25"/>
  <cols>
    <col min="1" max="1" width="6.5703125" style="2" customWidth="1"/>
    <col min="2" max="2" width="48" style="2" customWidth="1"/>
    <col min="3" max="5" width="14.7109375" style="2" customWidth="1"/>
    <col min="6" max="16384" width="9.140625" style="2"/>
  </cols>
  <sheetData>
    <row r="2" spans="1:8">
      <c r="A2" s="855" t="s">
        <v>39</v>
      </c>
      <c r="B2" s="855"/>
      <c r="C2" s="855"/>
      <c r="D2" s="855"/>
      <c r="E2" s="855"/>
    </row>
    <row r="3" spans="1:8">
      <c r="A3" s="856" t="s">
        <v>502</v>
      </c>
      <c r="B3" s="856"/>
      <c r="C3" s="856"/>
      <c r="D3" s="856"/>
      <c r="E3" s="856"/>
    </row>
    <row r="4" spans="1:8" ht="29.25" thickBot="1">
      <c r="A4" s="16"/>
      <c r="B4" s="16"/>
      <c r="C4" s="16"/>
      <c r="D4" s="16"/>
      <c r="E4" s="308" t="s">
        <v>41</v>
      </c>
    </row>
    <row r="5" spans="1:8" ht="37.5" customHeight="1" thickBot="1">
      <c r="A5" s="32" t="s">
        <v>49</v>
      </c>
      <c r="B5" s="33" t="s">
        <v>43</v>
      </c>
      <c r="C5" s="33" t="s">
        <v>50</v>
      </c>
      <c r="D5" s="33" t="s">
        <v>52</v>
      </c>
      <c r="E5" s="13" t="s">
        <v>51</v>
      </c>
      <c r="F5" s="6"/>
      <c r="G5" s="6"/>
      <c r="H5" s="6"/>
    </row>
    <row r="6" spans="1:8" s="3" customFormat="1" ht="15" thickBot="1">
      <c r="A6" s="34">
        <v>1</v>
      </c>
      <c r="B6" s="35">
        <v>2</v>
      </c>
      <c r="C6" s="35">
        <v>3</v>
      </c>
      <c r="D6" s="35">
        <v>4</v>
      </c>
      <c r="E6" s="36" t="s">
        <v>19</v>
      </c>
    </row>
    <row r="7" spans="1:8" s="4" customFormat="1">
      <c r="A7" s="17" t="s">
        <v>0</v>
      </c>
      <c r="B7" s="309" t="s">
        <v>53</v>
      </c>
      <c r="C7" s="18"/>
      <c r="D7" s="18"/>
      <c r="E7" s="19"/>
    </row>
    <row r="8" spans="1:8">
      <c r="A8" s="20">
        <v>1</v>
      </c>
      <c r="B8" s="310" t="s">
        <v>54</v>
      </c>
      <c r="C8" s="5"/>
      <c r="D8" s="5"/>
      <c r="E8" s="22">
        <f>C8+D8</f>
        <v>0</v>
      </c>
    </row>
    <row r="9" spans="1:8">
      <c r="A9" s="20">
        <v>2</v>
      </c>
      <c r="B9" s="310" t="s">
        <v>343</v>
      </c>
      <c r="C9" s="5"/>
      <c r="D9" s="5"/>
      <c r="E9" s="22">
        <f t="shared" ref="E9:E11" si="0">C9+D9</f>
        <v>0</v>
      </c>
    </row>
    <row r="10" spans="1:8">
      <c r="A10" s="20">
        <v>3</v>
      </c>
      <c r="B10" s="310" t="s">
        <v>55</v>
      </c>
      <c r="C10" s="5"/>
      <c r="D10" s="5"/>
      <c r="E10" s="22">
        <f t="shared" si="0"/>
        <v>0</v>
      </c>
    </row>
    <row r="11" spans="1:8" s="4" customFormat="1" ht="15" thickBot="1">
      <c r="A11" s="475"/>
      <c r="B11" s="476" t="s">
        <v>51</v>
      </c>
      <c r="C11" s="422">
        <f>C8+C9+C10</f>
        <v>0</v>
      </c>
      <c r="D11" s="422">
        <f>D8+D9+D10</f>
        <v>0</v>
      </c>
      <c r="E11" s="423">
        <f t="shared" si="0"/>
        <v>0</v>
      </c>
    </row>
    <row r="12" spans="1:8" s="37" customFormat="1" ht="15" thickBot="1">
      <c r="A12" s="477" t="s">
        <v>1</v>
      </c>
      <c r="B12" s="478" t="s">
        <v>66</v>
      </c>
      <c r="C12" s="479"/>
      <c r="D12" s="479"/>
      <c r="E12" s="480">
        <f>C12+D12</f>
        <v>0</v>
      </c>
    </row>
    <row r="13" spans="1:8" s="4" customFormat="1">
      <c r="A13" s="17" t="s">
        <v>2</v>
      </c>
      <c r="B13" s="309" t="s">
        <v>56</v>
      </c>
      <c r="C13" s="18"/>
      <c r="D13" s="18"/>
      <c r="E13" s="19"/>
    </row>
    <row r="14" spans="1:8" ht="28.5">
      <c r="A14" s="20">
        <v>1</v>
      </c>
      <c r="B14" s="176" t="s">
        <v>468</v>
      </c>
      <c r="C14" s="21"/>
      <c r="D14" s="21"/>
      <c r="E14" s="22">
        <f>C14+D14</f>
        <v>0</v>
      </c>
    </row>
    <row r="15" spans="1:8" ht="28.5">
      <c r="A15" s="20">
        <v>2</v>
      </c>
      <c r="B15" s="176" t="s">
        <v>469</v>
      </c>
      <c r="C15" s="21"/>
      <c r="D15" s="21"/>
      <c r="E15" s="22">
        <f>C15+D15</f>
        <v>0</v>
      </c>
    </row>
    <row r="16" spans="1:8" ht="14.25" customHeight="1">
      <c r="A16" s="20">
        <v>3</v>
      </c>
      <c r="B16" s="176" t="s">
        <v>470</v>
      </c>
      <c r="C16" s="21"/>
      <c r="D16" s="21"/>
      <c r="E16" s="22">
        <f t="shared" ref="E16:E22" si="1">C16+D16</f>
        <v>0</v>
      </c>
    </row>
    <row r="17" spans="1:5" ht="29.25" customHeight="1">
      <c r="A17" s="20">
        <v>4</v>
      </c>
      <c r="B17" s="176" t="s">
        <v>471</v>
      </c>
      <c r="C17" s="21"/>
      <c r="D17" s="21"/>
      <c r="E17" s="22">
        <f t="shared" si="1"/>
        <v>0</v>
      </c>
    </row>
    <row r="18" spans="1:5" ht="28.5">
      <c r="A18" s="20">
        <v>5</v>
      </c>
      <c r="B18" s="176" t="s">
        <v>472</v>
      </c>
      <c r="C18" s="21"/>
      <c r="D18" s="21"/>
      <c r="E18" s="22">
        <f t="shared" si="1"/>
        <v>0</v>
      </c>
    </row>
    <row r="19" spans="1:5">
      <c r="A19" s="20">
        <v>6</v>
      </c>
      <c r="B19" s="176" t="s">
        <v>57</v>
      </c>
      <c r="C19" s="21"/>
      <c r="D19" s="21"/>
      <c r="E19" s="22">
        <f t="shared" si="1"/>
        <v>0</v>
      </c>
    </row>
    <row r="20" spans="1:5">
      <c r="A20" s="20">
        <v>7</v>
      </c>
      <c r="B20" s="176" t="s">
        <v>58</v>
      </c>
      <c r="C20" s="21"/>
      <c r="D20" s="21"/>
      <c r="E20" s="22">
        <f t="shared" si="1"/>
        <v>0</v>
      </c>
    </row>
    <row r="21" spans="1:5">
      <c r="A21" s="20">
        <v>8</v>
      </c>
      <c r="B21" s="176" t="s">
        <v>344</v>
      </c>
      <c r="C21" s="21"/>
      <c r="D21" s="21"/>
      <c r="E21" s="22">
        <f t="shared" si="1"/>
        <v>0</v>
      </c>
    </row>
    <row r="22" spans="1:5">
      <c r="A22" s="20">
        <v>9</v>
      </c>
      <c r="B22" s="176" t="s">
        <v>59</v>
      </c>
      <c r="C22" s="21"/>
      <c r="D22" s="21"/>
      <c r="E22" s="22">
        <f t="shared" si="1"/>
        <v>0</v>
      </c>
    </row>
    <row r="23" spans="1:5" s="4" customFormat="1" ht="15" thickBot="1">
      <c r="A23" s="23"/>
      <c r="B23" s="311" t="s">
        <v>51</v>
      </c>
      <c r="C23" s="24">
        <f>C14+C15+C16+C17+C18+C19+C20+C21+C22</f>
        <v>0</v>
      </c>
      <c r="D23" s="24">
        <f>D14+D15+D16+D17+D18+D19+D20+D21+D22</f>
        <v>0</v>
      </c>
      <c r="E23" s="25">
        <f>C23+D23</f>
        <v>0</v>
      </c>
    </row>
    <row r="24" spans="1:5">
      <c r="A24" s="17" t="s">
        <v>3</v>
      </c>
      <c r="B24" s="312" t="s">
        <v>60</v>
      </c>
      <c r="C24" s="26"/>
      <c r="D24" s="26"/>
      <c r="E24" s="27"/>
    </row>
    <row r="25" spans="1:5" ht="28.5">
      <c r="A25" s="20">
        <v>1</v>
      </c>
      <c r="B25" s="176" t="s">
        <v>61</v>
      </c>
      <c r="C25" s="21"/>
      <c r="D25" s="21"/>
      <c r="E25" s="22">
        <f>C25+D25</f>
        <v>0</v>
      </c>
    </row>
    <row r="26" spans="1:5" ht="29.25" customHeight="1">
      <c r="A26" s="20">
        <v>2</v>
      </c>
      <c r="B26" s="176" t="s">
        <v>62</v>
      </c>
      <c r="C26" s="21"/>
      <c r="D26" s="21"/>
      <c r="E26" s="22">
        <f t="shared" ref="E26:E28" si="2">C26+D26</f>
        <v>0</v>
      </c>
    </row>
    <row r="27" spans="1:5" ht="31.5" customHeight="1">
      <c r="A27" s="20">
        <v>3</v>
      </c>
      <c r="B27" s="176" t="s">
        <v>63</v>
      </c>
      <c r="C27" s="21"/>
      <c r="D27" s="21"/>
      <c r="E27" s="22">
        <f t="shared" si="2"/>
        <v>0</v>
      </c>
    </row>
    <row r="28" spans="1:5">
      <c r="A28" s="20">
        <v>4</v>
      </c>
      <c r="B28" s="176" t="s">
        <v>64</v>
      </c>
      <c r="C28" s="21"/>
      <c r="D28" s="21"/>
      <c r="E28" s="22">
        <f t="shared" si="2"/>
        <v>0</v>
      </c>
    </row>
    <row r="29" spans="1:5" ht="15" thickBot="1">
      <c r="A29" s="28"/>
      <c r="B29" s="311" t="s">
        <v>51</v>
      </c>
      <c r="C29" s="24">
        <f>C25+C26+C27+C28</f>
        <v>0</v>
      </c>
      <c r="D29" s="24">
        <f>D25+D26+D27+D28</f>
        <v>0</v>
      </c>
      <c r="E29" s="25">
        <f>C29+D29</f>
        <v>0</v>
      </c>
    </row>
    <row r="30" spans="1:5" ht="15" thickBot="1">
      <c r="A30" s="31" t="s">
        <v>4</v>
      </c>
      <c r="B30" s="313" t="s">
        <v>65</v>
      </c>
      <c r="C30" s="405">
        <f>C11+C12+C23+C29</f>
        <v>0</v>
      </c>
      <c r="D30" s="405">
        <f>D11+D12+D23+D29</f>
        <v>0</v>
      </c>
      <c r="E30" s="59">
        <f>E11+E12+E23+E29</f>
        <v>0</v>
      </c>
    </row>
    <row r="31" spans="1:5">
      <c r="B31" s="6"/>
    </row>
    <row r="32" spans="1:5">
      <c r="B32" s="6"/>
    </row>
    <row r="33" spans="2:2">
      <c r="B33" s="165"/>
    </row>
    <row r="34" spans="2:2">
      <c r="B34" s="6"/>
    </row>
    <row r="35" spans="2:2">
      <c r="B35" s="6"/>
    </row>
    <row r="36" spans="2:2">
      <c r="B36" s="6"/>
    </row>
    <row r="37" spans="2:2">
      <c r="B37" s="6"/>
    </row>
  </sheetData>
  <mergeCells count="2">
    <mergeCell ref="A2:E2"/>
    <mergeCell ref="A3:E3"/>
  </mergeCells>
  <phoneticPr fontId="0" type="noConversion"/>
  <printOptions horizontalCentered="1"/>
  <pageMargins left="0.27" right="0.2" top="0.75" bottom="0.75" header="0.3" footer="0.3"/>
  <pageSetup paperSize="9" scale="95" orientation="portrait" r:id="rId1"/>
  <headerFooter alignWithMargins="0">
    <oddHeader>&amp;L&amp;"Tahoma,Regular"&amp;10Банка/Штедилница__________________&amp;R&amp;"Tahoma,Regular"&amp;10Образец ПТ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I1" zoomScale="77" zoomScaleNormal="77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710937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377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386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АПКР-Б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H30" zoomScale="77" zoomScaleNormal="77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5703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378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5.7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387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АПКР-ДТД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1" zoomScaleNormal="71" workbookViewId="0">
      <pane xSplit="3" ySplit="9" topLeftCell="L37" activePane="bottomRight" state="frozen"/>
      <selection pane="topRight" activeCell="D1" sqref="D1"/>
      <selection pane="bottomLeft" activeCell="A10" sqref="A10"/>
      <selection pane="bottomRight" activeCell="R72" sqref="R72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28515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379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5.7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421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АПКР-ПМК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H22" zoomScale="79" zoomScaleNormal="79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42578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380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5.7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422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АПКР-ПСО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J1" zoomScale="90" zoomScaleNormal="90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5703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449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5.7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388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АПКР-ПДО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K13" zoomScale="90" zoomScaleNormal="90" workbookViewId="0">
      <selection activeCell="R37" sqref="R37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28515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381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5.7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389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АПКР-УИФ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E1" zoomScale="90" zoomScaleNormal="90" workbookViewId="0">
      <selection activeCell="I23" sqref="I23:I29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140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443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712" t="s">
        <v>416</v>
      </c>
      <c r="P8" s="711" t="s">
        <v>417</v>
      </c>
      <c r="Q8" s="711" t="s">
        <v>418</v>
      </c>
      <c r="R8" s="711" t="s">
        <v>284</v>
      </c>
    </row>
    <row r="9" spans="2:18" s="267" customFormat="1" ht="14.25" customHeight="1" thickBot="1">
      <c r="B9" s="711">
        <v>1</v>
      </c>
      <c r="C9" s="266">
        <v>2</v>
      </c>
      <c r="D9" s="266">
        <v>3</v>
      </c>
      <c r="E9" s="252">
        <v>4</v>
      </c>
      <c r="F9" s="711" t="s">
        <v>17</v>
      </c>
      <c r="G9" s="711">
        <v>6</v>
      </c>
      <c r="H9" s="711" t="s">
        <v>18</v>
      </c>
      <c r="I9" s="711">
        <v>8</v>
      </c>
      <c r="J9" s="711">
        <v>9</v>
      </c>
      <c r="K9" s="713">
        <v>10</v>
      </c>
      <c r="L9" s="711">
        <v>11</v>
      </c>
      <c r="M9" s="711">
        <v>12</v>
      </c>
      <c r="N9" s="711">
        <v>13</v>
      </c>
      <c r="O9" s="287">
        <v>14</v>
      </c>
      <c r="P9" s="713">
        <v>15</v>
      </c>
      <c r="Q9" s="713">
        <v>16</v>
      </c>
      <c r="R9" s="711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710"/>
      <c r="J10" s="710"/>
      <c r="K10" s="710"/>
      <c r="L10" s="710"/>
      <c r="M10" s="710"/>
      <c r="N10" s="710"/>
      <c r="O10" s="710"/>
      <c r="P10" s="710"/>
      <c r="Q10" s="710"/>
      <c r="R10" s="710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709"/>
      <c r="J11" s="709"/>
      <c r="K11" s="709"/>
      <c r="L11" s="709"/>
      <c r="M11" s="709"/>
      <c r="N11" s="709"/>
      <c r="O11" s="709"/>
      <c r="P11" s="709"/>
      <c r="Q11" s="709"/>
      <c r="R11" s="709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709"/>
      <c r="J12" s="709"/>
      <c r="K12" s="709"/>
      <c r="L12" s="709"/>
      <c r="M12" s="709"/>
      <c r="N12" s="709"/>
      <c r="O12" s="709"/>
      <c r="P12" s="709"/>
      <c r="Q12" s="709"/>
      <c r="R12" s="709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709"/>
      <c r="J13" s="709"/>
      <c r="K13" s="709"/>
      <c r="L13" s="709"/>
      <c r="M13" s="709"/>
      <c r="N13" s="709"/>
      <c r="O13" s="709"/>
      <c r="P13" s="709"/>
      <c r="Q13" s="709"/>
      <c r="R13" s="709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709"/>
      <c r="J14" s="709"/>
      <c r="K14" s="709"/>
      <c r="L14" s="709"/>
      <c r="M14" s="709"/>
      <c r="N14" s="709"/>
      <c r="O14" s="709"/>
      <c r="P14" s="709"/>
      <c r="Q14" s="709"/>
      <c r="R14" s="709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709"/>
      <c r="J15" s="709"/>
      <c r="K15" s="709"/>
      <c r="L15" s="709"/>
      <c r="M15" s="709"/>
      <c r="N15" s="709"/>
      <c r="O15" s="709"/>
      <c r="P15" s="709"/>
      <c r="Q15" s="709"/>
      <c r="R15" s="709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714"/>
      <c r="J16" s="714"/>
      <c r="K16" s="714"/>
      <c r="L16" s="714"/>
      <c r="M16" s="714"/>
      <c r="N16" s="714"/>
      <c r="O16" s="714"/>
      <c r="P16" s="714"/>
      <c r="Q16" s="714"/>
      <c r="R16" s="71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/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708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709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709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709"/>
      <c r="E22" s="709"/>
      <c r="F22" s="627"/>
      <c r="G22" s="906"/>
      <c r="H22" s="870"/>
      <c r="I22" s="866"/>
      <c r="J22" s="709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/>
      <c r="Q27" s="433"/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/>
      <c r="Q28" s="433"/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/>
      <c r="P29" s="435"/>
      <c r="Q29" s="435"/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717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708"/>
      <c r="E34" s="708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/>
      <c r="Q34" s="433"/>
      <c r="R34" s="434">
        <f>P34+Q34</f>
        <v>0</v>
      </c>
    </row>
    <row r="35" spans="2:18" ht="13.5" customHeight="1">
      <c r="B35" s="879"/>
      <c r="C35" s="648"/>
      <c r="D35" s="708"/>
      <c r="E35" s="708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/>
      <c r="Q35" s="433"/>
      <c r="R35" s="434">
        <f>P35+Q35</f>
        <v>0</v>
      </c>
    </row>
    <row r="36" spans="2:18" ht="13.5" customHeight="1">
      <c r="B36" s="879"/>
      <c r="C36" s="648"/>
      <c r="D36" s="708"/>
      <c r="E36" s="708"/>
      <c r="F36" s="709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/>
      <c r="Q36" s="433"/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/>
      <c r="P37" s="433"/>
      <c r="Q37" s="433"/>
      <c r="R37" s="640">
        <f>O37+P37+Q37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709"/>
      <c r="L38" s="531"/>
      <c r="M38" s="531"/>
      <c r="N38" s="532"/>
      <c r="O38" s="715"/>
      <c r="P38" s="715"/>
      <c r="Q38" s="715"/>
      <c r="R38" s="712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709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5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5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706">
        <v>0</v>
      </c>
      <c r="O42" s="622"/>
      <c r="P42" s="433"/>
      <c r="Q42" s="433"/>
      <c r="R42" s="434">
        <f>P42+Q42</f>
        <v>0</v>
      </c>
    </row>
    <row r="43" spans="2:18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/>
      <c r="Q43" s="433"/>
      <c r="R43" s="434">
        <f t="shared" ref="R43:R44" si="6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/>
      <c r="Q44" s="433"/>
      <c r="R44" s="434">
        <f t="shared" si="6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706">
        <v>0.5</v>
      </c>
      <c r="O45" s="435"/>
      <c r="P45" s="433"/>
      <c r="Q45" s="433"/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SUM(R50:R55)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7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7"/>
        <v>0</v>
      </c>
      <c r="G49" s="869"/>
      <c r="H49" s="869"/>
      <c r="I49" s="866"/>
      <c r="J49" s="869"/>
      <c r="K49" s="277"/>
      <c r="L49" s="709"/>
      <c r="M49" s="709"/>
      <c r="N49" s="659"/>
      <c r="O49" s="659"/>
      <c r="P49" s="659"/>
      <c r="Q49" s="659"/>
      <c r="R49" s="709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709"/>
      <c r="L50" s="277"/>
      <c r="M50" s="617"/>
      <c r="N50" s="285">
        <v>0</v>
      </c>
      <c r="O50" s="660"/>
      <c r="P50" s="433"/>
      <c r="Q50" s="433"/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708"/>
      <c r="L51" s="277"/>
      <c r="M51" s="277"/>
      <c r="N51" s="285">
        <v>0.1</v>
      </c>
      <c r="O51" s="661"/>
      <c r="P51" s="433"/>
      <c r="Q51" s="433"/>
      <c r="R51" s="437">
        <f t="shared" ref="R51:R54" si="8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/>
      <c r="Q52" s="433"/>
      <c r="R52" s="437">
        <f t="shared" si="8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/>
      <c r="Q53" s="433"/>
      <c r="R53" s="437">
        <f t="shared" si="8"/>
        <v>0</v>
      </c>
    </row>
    <row r="54" spans="2:22" ht="13.5" customHeight="1">
      <c r="B54" s="858"/>
      <c r="C54" s="654"/>
      <c r="D54" s="628"/>
      <c r="E54" s="628"/>
      <c r="F54" s="650"/>
      <c r="G54" s="869"/>
      <c r="H54" s="869"/>
      <c r="I54" s="866"/>
      <c r="J54" s="869"/>
      <c r="K54" s="530"/>
      <c r="L54" s="277"/>
      <c r="M54" s="721"/>
      <c r="N54" s="285">
        <v>0.7</v>
      </c>
      <c r="O54" s="622"/>
      <c r="P54" s="722"/>
      <c r="Q54" s="722"/>
      <c r="R54" s="437">
        <f t="shared" si="8"/>
        <v>0</v>
      </c>
    </row>
    <row r="55" spans="2:22" ht="13.5" customHeight="1" thickBot="1">
      <c r="B55" s="859"/>
      <c r="C55" s="655"/>
      <c r="D55" s="652"/>
      <c r="E55" s="652"/>
      <c r="F55" s="653"/>
      <c r="G55" s="870"/>
      <c r="H55" s="870"/>
      <c r="I55" s="867"/>
      <c r="J55" s="870"/>
      <c r="K55" s="713">
        <f>K48+K49</f>
        <v>0</v>
      </c>
      <c r="L55" s="713"/>
      <c r="M55" s="255"/>
      <c r="N55" s="517">
        <v>0.75</v>
      </c>
      <c r="O55" s="435"/>
      <c r="P55" s="435"/>
      <c r="Q55" s="435"/>
      <c r="R55" s="436">
        <f>O55+P55+Q55</f>
        <v>0</v>
      </c>
    </row>
    <row r="56" spans="2:22" ht="13.5" customHeight="1">
      <c r="B56" s="857">
        <v>8</v>
      </c>
      <c r="C56" s="511">
        <v>1</v>
      </c>
      <c r="D56" s="282">
        <f>D59+D60</f>
        <v>0</v>
      </c>
      <c r="E56" s="282">
        <f>E59+E60</f>
        <v>0</v>
      </c>
      <c r="F56" s="277">
        <f>D56-E56</f>
        <v>0</v>
      </c>
      <c r="G56" s="871"/>
      <c r="H56" s="871"/>
      <c r="I56" s="865">
        <v>1</v>
      </c>
      <c r="J56" s="282"/>
      <c r="K56" s="531"/>
      <c r="L56" s="531"/>
      <c r="M56" s="709"/>
      <c r="N56" s="716"/>
      <c r="O56" s="716"/>
      <c r="P56" s="716"/>
      <c r="Q56" s="716"/>
      <c r="R56" s="618">
        <f>SUM(R61:R66)</f>
        <v>0</v>
      </c>
    </row>
    <row r="57" spans="2:22" ht="13.5" customHeight="1">
      <c r="B57" s="858"/>
      <c r="C57" s="523" t="s">
        <v>448</v>
      </c>
      <c r="D57" s="277"/>
      <c r="E57" s="277"/>
      <c r="F57" s="277">
        <f t="shared" ref="F57:F60" si="9">D57-E57</f>
        <v>0</v>
      </c>
      <c r="G57" s="869"/>
      <c r="H57" s="869"/>
      <c r="I57" s="866"/>
      <c r="J57" s="868"/>
      <c r="K57" s="714"/>
      <c r="L57" s="709"/>
      <c r="M57" s="530"/>
      <c r="N57" s="530"/>
      <c r="O57" s="530"/>
      <c r="P57" s="530"/>
      <c r="Q57" s="530"/>
      <c r="R57" s="530"/>
    </row>
    <row r="58" spans="2:22" ht="13.5" customHeight="1">
      <c r="B58" s="858"/>
      <c r="C58" s="514" t="s">
        <v>268</v>
      </c>
      <c r="D58" s="429"/>
      <c r="E58" s="429"/>
      <c r="F58" s="277">
        <f t="shared" si="9"/>
        <v>0</v>
      </c>
      <c r="G58" s="869"/>
      <c r="H58" s="869"/>
      <c r="I58" s="866"/>
      <c r="J58" s="869"/>
      <c r="K58" s="714"/>
      <c r="L58" s="530"/>
      <c r="M58" s="530"/>
      <c r="N58" s="530"/>
      <c r="O58" s="709"/>
      <c r="P58" s="709"/>
      <c r="Q58" s="709"/>
      <c r="R58" s="709"/>
    </row>
    <row r="59" spans="2:22" ht="13.5" customHeight="1">
      <c r="B59" s="858"/>
      <c r="C59" s="524" t="s">
        <v>403</v>
      </c>
      <c r="D59" s="277"/>
      <c r="E59" s="277"/>
      <c r="F59" s="277">
        <f t="shared" si="9"/>
        <v>0</v>
      </c>
      <c r="G59" s="869"/>
      <c r="H59" s="869"/>
      <c r="I59" s="866"/>
      <c r="J59" s="869"/>
      <c r="K59" s="277"/>
      <c r="L59" s="530"/>
      <c r="M59" s="530"/>
      <c r="N59" s="638"/>
      <c r="O59" s="622"/>
      <c r="P59" s="647"/>
      <c r="Q59" s="647"/>
      <c r="R59" s="534"/>
    </row>
    <row r="60" spans="2:22" ht="17.25" customHeight="1">
      <c r="B60" s="858"/>
      <c r="C60" s="524" t="s">
        <v>402</v>
      </c>
      <c r="D60" s="277"/>
      <c r="E60" s="277"/>
      <c r="F60" s="277">
        <f t="shared" si="9"/>
        <v>0</v>
      </c>
      <c r="G60" s="869"/>
      <c r="H60" s="869"/>
      <c r="I60" s="866"/>
      <c r="J60" s="869"/>
      <c r="K60" s="277"/>
      <c r="L60" s="530"/>
      <c r="M60" s="530"/>
      <c r="N60" s="639"/>
      <c r="O60" s="621"/>
      <c r="P60" s="647"/>
      <c r="Q60" s="647"/>
      <c r="R60" s="534"/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277"/>
      <c r="M61" s="277"/>
      <c r="N61" s="520">
        <v>0</v>
      </c>
      <c r="O61" s="621"/>
      <c r="P61" s="433"/>
      <c r="Q61" s="433"/>
      <c r="R61" s="437">
        <f>P61+Q61</f>
        <v>0</v>
      </c>
      <c r="S61" s="256"/>
      <c r="T61" s="256"/>
      <c r="U61" s="256"/>
      <c r="V61" s="256"/>
    </row>
    <row r="62" spans="2:22">
      <c r="B62" s="858"/>
      <c r="C62" s="623"/>
      <c r="D62" s="530"/>
      <c r="E62" s="530"/>
      <c r="F62" s="530"/>
      <c r="G62" s="869"/>
      <c r="H62" s="869"/>
      <c r="I62" s="866"/>
      <c r="J62" s="869"/>
      <c r="K62" s="530"/>
      <c r="L62" s="618"/>
      <c r="M62" s="277"/>
      <c r="N62" s="285">
        <v>0.1</v>
      </c>
      <c r="O62" s="621"/>
      <c r="P62" s="433"/>
      <c r="Q62" s="433"/>
      <c r="R62" s="437">
        <f>P62+Q62</f>
        <v>0</v>
      </c>
    </row>
    <row r="63" spans="2:22" ht="15.7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709"/>
      <c r="L63" s="277"/>
      <c r="M63" s="277"/>
      <c r="N63" s="285">
        <v>0.2</v>
      </c>
      <c r="O63" s="621"/>
      <c r="P63" s="433"/>
      <c r="Q63" s="433"/>
      <c r="R63" s="437">
        <f t="shared" ref="R63:R65" si="10">P63+Q63</f>
        <v>0</v>
      </c>
    </row>
    <row r="64" spans="2:22">
      <c r="B64" s="858"/>
      <c r="C64" s="649"/>
      <c r="D64" s="628"/>
      <c r="E64" s="628"/>
      <c r="F64" s="650"/>
      <c r="G64" s="869"/>
      <c r="H64" s="869"/>
      <c r="I64" s="866"/>
      <c r="J64" s="869"/>
      <c r="K64" s="530"/>
      <c r="L64" s="277"/>
      <c r="M64" s="277"/>
      <c r="N64" s="706">
        <v>0.5</v>
      </c>
      <c r="O64" s="621"/>
      <c r="P64" s="433"/>
      <c r="Q64" s="433"/>
      <c r="R64" s="437">
        <f t="shared" si="10"/>
        <v>0</v>
      </c>
    </row>
    <row r="65" spans="2:18">
      <c r="B65" s="858"/>
      <c r="C65" s="649"/>
      <c r="D65" s="628"/>
      <c r="E65" s="628"/>
      <c r="F65" s="650"/>
      <c r="G65" s="869"/>
      <c r="H65" s="869"/>
      <c r="I65" s="866"/>
      <c r="J65" s="869"/>
      <c r="K65" s="714"/>
      <c r="L65" s="283"/>
      <c r="M65" s="283"/>
      <c r="N65" s="285">
        <v>0.7</v>
      </c>
      <c r="O65" s="646"/>
      <c r="P65" s="433"/>
      <c r="Q65" s="433"/>
      <c r="R65" s="437">
        <f t="shared" si="10"/>
        <v>0</v>
      </c>
    </row>
    <row r="66" spans="2:18" ht="15" thickBot="1">
      <c r="B66" s="859"/>
      <c r="C66" s="651"/>
      <c r="D66" s="652"/>
      <c r="E66" s="652"/>
      <c r="F66" s="653"/>
      <c r="G66" s="870"/>
      <c r="H66" s="870"/>
      <c r="I66" s="867"/>
      <c r="J66" s="870"/>
      <c r="K66" s="713">
        <f>K59+K60</f>
        <v>0</v>
      </c>
      <c r="L66" s="713"/>
      <c r="M66" s="713"/>
      <c r="N66" s="430">
        <v>1</v>
      </c>
      <c r="O66" s="435"/>
      <c r="P66" s="433"/>
      <c r="Q66" s="433"/>
      <c r="R66" s="436">
        <f>O66+P66+Q66</f>
        <v>0</v>
      </c>
    </row>
    <row r="67" spans="2:18">
      <c r="B67" s="857">
        <v>9</v>
      </c>
      <c r="C67" s="518">
        <v>1.5</v>
      </c>
      <c r="D67" s="282">
        <f>D70+D71</f>
        <v>0</v>
      </c>
      <c r="E67" s="282">
        <f>E70+E71</f>
        <v>0</v>
      </c>
      <c r="F67" s="277">
        <f>D67-E67</f>
        <v>0</v>
      </c>
      <c r="G67" s="871"/>
      <c r="H67" s="871"/>
      <c r="I67" s="865">
        <v>1.5</v>
      </c>
      <c r="J67" s="282"/>
      <c r="K67" s="709"/>
      <c r="L67" s="709"/>
      <c r="M67" s="709"/>
      <c r="N67" s="532"/>
      <c r="O67" s="532"/>
      <c r="P67" s="532"/>
      <c r="Q67" s="532"/>
      <c r="R67" s="282">
        <f>SUM(R72:R78)</f>
        <v>0</v>
      </c>
    </row>
    <row r="68" spans="2:18">
      <c r="B68" s="858"/>
      <c r="C68" s="521" t="s">
        <v>269</v>
      </c>
      <c r="D68" s="617"/>
      <c r="E68" s="618"/>
      <c r="F68" s="277">
        <f t="shared" ref="F68:F71" si="11">D68-E68</f>
        <v>0</v>
      </c>
      <c r="G68" s="869"/>
      <c r="H68" s="869"/>
      <c r="I68" s="866"/>
      <c r="J68" s="868"/>
      <c r="K68" s="530"/>
      <c r="L68" s="708"/>
      <c r="M68" s="530"/>
      <c r="N68" s="530"/>
      <c r="O68" s="530"/>
      <c r="P68" s="709"/>
      <c r="Q68" s="530"/>
      <c r="R68" s="709"/>
    </row>
    <row r="69" spans="2:18">
      <c r="B69" s="858"/>
      <c r="C69" s="514" t="s">
        <v>270</v>
      </c>
      <c r="D69" s="429"/>
      <c r="E69" s="429"/>
      <c r="F69" s="277">
        <f t="shared" si="11"/>
        <v>0</v>
      </c>
      <c r="G69" s="869"/>
      <c r="H69" s="869"/>
      <c r="I69" s="866"/>
      <c r="J69" s="869"/>
      <c r="K69" s="530"/>
      <c r="L69" s="530"/>
      <c r="M69" s="530"/>
      <c r="N69" s="530"/>
      <c r="O69" s="534"/>
      <c r="P69" s="534"/>
      <c r="Q69" s="534"/>
      <c r="R69" s="534"/>
    </row>
    <row r="70" spans="2:18">
      <c r="B70" s="858"/>
      <c r="C70" s="524" t="s">
        <v>403</v>
      </c>
      <c r="D70" s="277"/>
      <c r="E70" s="277"/>
      <c r="F70" s="277">
        <f t="shared" si="11"/>
        <v>0</v>
      </c>
      <c r="G70" s="869"/>
      <c r="H70" s="869"/>
      <c r="I70" s="866"/>
      <c r="J70" s="869"/>
      <c r="K70" s="277"/>
      <c r="L70" s="530"/>
      <c r="M70" s="714"/>
      <c r="N70" s="530"/>
      <c r="O70" s="534"/>
      <c r="P70" s="534"/>
      <c r="Q70" s="534"/>
      <c r="R70" s="534"/>
    </row>
    <row r="71" spans="2:18">
      <c r="B71" s="858"/>
      <c r="C71" s="524" t="s">
        <v>402</v>
      </c>
      <c r="D71" s="277"/>
      <c r="E71" s="277"/>
      <c r="F71" s="277">
        <f t="shared" si="11"/>
        <v>0</v>
      </c>
      <c r="G71" s="869"/>
      <c r="H71" s="869"/>
      <c r="I71" s="866"/>
      <c r="J71" s="869"/>
      <c r="K71" s="277"/>
      <c r="L71" s="530"/>
      <c r="M71" s="714"/>
      <c r="N71" s="709"/>
      <c r="O71" s="662"/>
      <c r="P71" s="534"/>
      <c r="Q71" s="662"/>
      <c r="R71" s="534"/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530"/>
      <c r="L72" s="618"/>
      <c r="M72" s="283"/>
      <c r="N72" s="520">
        <v>0</v>
      </c>
      <c r="O72" s="622"/>
      <c r="P72" s="433"/>
      <c r="Q72" s="433"/>
      <c r="R72" s="437">
        <f>P72+Q72</f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714"/>
      <c r="L73" s="617"/>
      <c r="M73" s="618"/>
      <c r="N73" s="520">
        <v>0.1</v>
      </c>
      <c r="O73" s="622"/>
      <c r="P73" s="433"/>
      <c r="Q73" s="433"/>
      <c r="R73" s="437">
        <f t="shared" ref="R73:R77" si="12">P73+Q73</f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709"/>
      <c r="L74" s="277"/>
      <c r="M74" s="277"/>
      <c r="N74" s="520">
        <v>0.2</v>
      </c>
      <c r="O74" s="622"/>
      <c r="P74" s="433"/>
      <c r="Q74" s="433"/>
      <c r="R74" s="437">
        <f t="shared" si="12"/>
        <v>0</v>
      </c>
    </row>
    <row r="75" spans="2:18">
      <c r="B75" s="858"/>
      <c r="C75" s="649"/>
      <c r="D75" s="628"/>
      <c r="E75" s="628"/>
      <c r="F75" s="650"/>
      <c r="G75" s="869"/>
      <c r="H75" s="869"/>
      <c r="I75" s="866"/>
      <c r="J75" s="869"/>
      <c r="K75" s="530"/>
      <c r="L75" s="277"/>
      <c r="M75" s="277"/>
      <c r="N75" s="285">
        <v>0.5</v>
      </c>
      <c r="O75" s="621"/>
      <c r="P75" s="433"/>
      <c r="Q75" s="433"/>
      <c r="R75" s="437">
        <f t="shared" si="12"/>
        <v>0</v>
      </c>
    </row>
    <row r="76" spans="2:18">
      <c r="B76" s="858"/>
      <c r="C76" s="649"/>
      <c r="D76" s="628"/>
      <c r="E76" s="628"/>
      <c r="F76" s="650"/>
      <c r="G76" s="869"/>
      <c r="H76" s="869"/>
      <c r="I76" s="866"/>
      <c r="J76" s="869"/>
      <c r="K76" s="530"/>
      <c r="L76" s="618"/>
      <c r="M76" s="277"/>
      <c r="N76" s="285">
        <v>0.7</v>
      </c>
      <c r="O76" s="621"/>
      <c r="P76" s="433"/>
      <c r="Q76" s="433"/>
      <c r="R76" s="437">
        <f t="shared" si="12"/>
        <v>0</v>
      </c>
    </row>
    <row r="77" spans="2:18">
      <c r="B77" s="858"/>
      <c r="C77" s="649"/>
      <c r="D77" s="628"/>
      <c r="E77" s="628"/>
      <c r="F77" s="650"/>
      <c r="G77" s="869"/>
      <c r="H77" s="869"/>
      <c r="I77" s="866"/>
      <c r="J77" s="869"/>
      <c r="K77" s="530"/>
      <c r="L77" s="617"/>
      <c r="M77" s="277"/>
      <c r="N77" s="285">
        <v>1</v>
      </c>
      <c r="O77" s="646"/>
      <c r="P77" s="433"/>
      <c r="Q77" s="433"/>
      <c r="R77" s="437">
        <f t="shared" si="12"/>
        <v>0</v>
      </c>
    </row>
    <row r="78" spans="2:18" ht="15" thickBot="1">
      <c r="B78" s="859"/>
      <c r="C78" s="651"/>
      <c r="D78" s="652"/>
      <c r="E78" s="652"/>
      <c r="F78" s="653"/>
      <c r="G78" s="870"/>
      <c r="H78" s="870"/>
      <c r="I78" s="867"/>
      <c r="J78" s="870"/>
      <c r="K78" s="713">
        <f>K70+K71</f>
        <v>0</v>
      </c>
      <c r="L78" s="278"/>
      <c r="M78" s="278"/>
      <c r="N78" s="707">
        <v>1.5</v>
      </c>
      <c r="O78" s="435"/>
      <c r="P78" s="433"/>
      <c r="Q78" s="433"/>
      <c r="R78" s="436">
        <f>O78+P78+Q78</f>
        <v>0</v>
      </c>
    </row>
    <row r="79" spans="2:18" ht="15.75" thickBot="1">
      <c r="B79" s="291" t="s">
        <v>2</v>
      </c>
      <c r="C79" s="862" t="s">
        <v>444</v>
      </c>
      <c r="D79" s="863"/>
      <c r="E79" s="863"/>
      <c r="F79" s="863"/>
      <c r="G79" s="863"/>
      <c r="H79" s="863"/>
      <c r="I79" s="864"/>
      <c r="J79" s="288">
        <f>J18+J23+J30+J38+J46+J56+J67</f>
        <v>0</v>
      </c>
      <c r="K79" s="288">
        <f>K18+K29+K37+K45+K55+K66+K78</f>
        <v>0</v>
      </c>
      <c r="L79" s="272">
        <f>L27+L28+L29+L34+L35+L36+L37+L42+L43+L44+L45+L50+L51+L52+L53+L54+L55+L61+L62+L63+L64+L65+L66+L72+L73+L74+L75+L76+L77+L78</f>
        <v>0</v>
      </c>
      <c r="M79" s="272">
        <f>M27+M28+M29+M34+M35+M36+M37+M42+M43+M44+M45+M50+M51+M52+M53+M54+M55+M61+M62+M63+M64+M65+M66+M72+M73+M74+M75+M76+M77+M78</f>
        <v>0</v>
      </c>
      <c r="N79" s="290"/>
      <c r="O79" s="272">
        <f>O18+O29+O37+O45+O55+O66+O78</f>
        <v>0</v>
      </c>
      <c r="P79" s="272">
        <f>P27+P28+P29+P34+P35+P36+P37+P42+P43+P44+P45+P50+P51+P52+P53+P54+P55+P61+P62+P63+P64+P65+P66+P72+P73+P74+P75+P77+P78+P76</f>
        <v>0</v>
      </c>
      <c r="Q79" s="272">
        <f>Q27+Q28+Q29+Q34+Q35+Q36+Q37+Q42+Q43+Q44+Q45+Q50+Q51+Q52+Q53+Q54+Q55+Q61+Q62+Q63+Q64+Q65+Q66+Q72+Q73+Q74+Q75+Q77+Q78+Q76</f>
        <v>0</v>
      </c>
      <c r="R79" s="289">
        <f>R18+R23+R30+R38+R46+R56+R67</f>
        <v>0</v>
      </c>
    </row>
    <row r="80" spans="2:18">
      <c r="B80" s="257"/>
      <c r="C80" s="258"/>
      <c r="D80" s="259"/>
      <c r="E80" s="257"/>
      <c r="F80" s="257"/>
      <c r="G80" s="257"/>
      <c r="H80" s="257"/>
      <c r="I80" s="257"/>
      <c r="J80" s="257"/>
      <c r="K80" s="260"/>
      <c r="L80" s="257"/>
      <c r="M80" s="257"/>
      <c r="N80" s="257"/>
      <c r="O80" s="257"/>
      <c r="P80" s="257"/>
      <c r="Q80" s="257"/>
      <c r="R80" s="257"/>
    </row>
    <row r="81" spans="2:18">
      <c r="B81" s="261"/>
      <c r="C81" s="262" t="s">
        <v>143</v>
      </c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861" t="s">
        <v>474</v>
      </c>
      <c r="D82" s="861"/>
      <c r="E82" s="861"/>
      <c r="F82" s="861"/>
      <c r="G82" s="861"/>
      <c r="H82" s="861"/>
      <c r="I82" s="861"/>
      <c r="J82" s="861"/>
      <c r="K82" s="861"/>
      <c r="L82" s="861"/>
      <c r="M82" s="861"/>
      <c r="N82" s="861"/>
      <c r="O82" s="861"/>
      <c r="P82" s="861"/>
      <c r="Q82" s="861"/>
      <c r="R82" s="861"/>
    </row>
    <row r="83" spans="2:18">
      <c r="B83" s="261"/>
      <c r="C83" s="907" t="s">
        <v>475</v>
      </c>
      <c r="D83" s="907"/>
      <c r="E83" s="907"/>
      <c r="F83" s="907"/>
      <c r="G83" s="907"/>
      <c r="H83" s="907"/>
      <c r="I83" s="907"/>
      <c r="J83" s="907"/>
      <c r="K83" s="907"/>
      <c r="L83" s="907"/>
      <c r="M83" s="907"/>
      <c r="N83" s="907"/>
      <c r="O83" s="907"/>
      <c r="P83" s="907"/>
      <c r="Q83" s="907"/>
      <c r="R83" s="907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</sheetData>
  <mergeCells count="64">
    <mergeCell ref="E6:R6"/>
    <mergeCell ref="B7:B8"/>
    <mergeCell ref="C7:C8"/>
    <mergeCell ref="D7:D8"/>
    <mergeCell ref="E7:E8"/>
    <mergeCell ref="F7:F8"/>
    <mergeCell ref="O7:R7"/>
    <mergeCell ref="N7:N8"/>
    <mergeCell ref="G7:G8"/>
    <mergeCell ref="H7:H8"/>
    <mergeCell ref="I7:I8"/>
    <mergeCell ref="J7:J8"/>
    <mergeCell ref="K7:K8"/>
    <mergeCell ref="L7:M7"/>
    <mergeCell ref="B1:C1"/>
    <mergeCell ref="B2:R2"/>
    <mergeCell ref="B3:R3"/>
    <mergeCell ref="B4:R4"/>
    <mergeCell ref="B5:R5"/>
    <mergeCell ref="G10:G12"/>
    <mergeCell ref="H10:H11"/>
    <mergeCell ref="B18:B22"/>
    <mergeCell ref="G18:G22"/>
    <mergeCell ref="H18:H22"/>
    <mergeCell ref="P18:P22"/>
    <mergeCell ref="Q18:Q22"/>
    <mergeCell ref="R19:R22"/>
    <mergeCell ref="B23:B29"/>
    <mergeCell ref="G23:G29"/>
    <mergeCell ref="H23:H29"/>
    <mergeCell ref="I23:I29"/>
    <mergeCell ref="J24:J29"/>
    <mergeCell ref="I18:I22"/>
    <mergeCell ref="L18:L22"/>
    <mergeCell ref="M18:M22"/>
    <mergeCell ref="N18:N22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J31:J37"/>
    <mergeCell ref="B56:B66"/>
    <mergeCell ref="G56:G66"/>
    <mergeCell ref="H56:H66"/>
    <mergeCell ref="I56:I66"/>
    <mergeCell ref="J57:J66"/>
    <mergeCell ref="B46:B55"/>
    <mergeCell ref="G46:G55"/>
    <mergeCell ref="H46:H55"/>
    <mergeCell ref="I46:I55"/>
    <mergeCell ref="J47:J55"/>
    <mergeCell ref="C82:R82"/>
    <mergeCell ref="C83:R83"/>
    <mergeCell ref="B67:B78"/>
    <mergeCell ref="G67:G78"/>
    <mergeCell ref="H67:H78"/>
    <mergeCell ref="I67:I78"/>
    <mergeCell ref="J68:J78"/>
    <mergeCell ref="C79:I79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АПКР-ОП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79"/>
  <sheetViews>
    <sheetView zoomScale="89" zoomScaleNormal="8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5" sqref="E15"/>
    </sheetView>
  </sheetViews>
  <sheetFormatPr defaultColWidth="8" defaultRowHeight="12.75"/>
  <cols>
    <col min="1" max="1" width="6.28515625" style="536" customWidth="1"/>
    <col min="2" max="2" width="60.85546875" style="536" customWidth="1"/>
    <col min="3" max="3" width="19.42578125" style="536" bestFit="1" customWidth="1"/>
    <col min="4" max="4" width="13.42578125" style="536" bestFit="1" customWidth="1"/>
    <col min="5" max="5" width="14.7109375" style="536" bestFit="1" customWidth="1"/>
    <col min="6" max="6" width="12.140625" style="536" bestFit="1" customWidth="1"/>
    <col min="7" max="8" width="9.28515625" style="536" customWidth="1"/>
    <col min="9" max="9" width="9" style="536" customWidth="1"/>
    <col min="10" max="10" width="9.42578125" style="536" customWidth="1"/>
    <col min="11" max="12" width="9.28515625" style="536" customWidth="1"/>
    <col min="13" max="13" width="8.7109375" style="536" customWidth="1"/>
    <col min="14" max="14" width="9.140625" style="536" customWidth="1"/>
    <col min="15" max="15" width="10.85546875" style="536" customWidth="1"/>
    <col min="16" max="16" width="13.5703125" style="536" customWidth="1"/>
    <col min="17" max="17" width="17.85546875" style="536" customWidth="1"/>
    <col min="18" max="16384" width="8" style="536"/>
  </cols>
  <sheetData>
    <row r="1" spans="1:17">
      <c r="A1" s="913"/>
      <c r="B1" s="913"/>
      <c r="C1" s="719"/>
    </row>
    <row r="2" spans="1:17">
      <c r="A2" s="914" t="s">
        <v>504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</row>
    <row r="3" spans="1:17">
      <c r="A3" s="915" t="s">
        <v>390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  <c r="M3" s="915"/>
      <c r="N3" s="915"/>
      <c r="O3" s="915"/>
      <c r="P3" s="915"/>
      <c r="Q3" s="915"/>
    </row>
    <row r="4" spans="1:17">
      <c r="A4" s="915" t="s">
        <v>281</v>
      </c>
      <c r="B4" s="915"/>
      <c r="C4" s="915"/>
      <c r="D4" s="915"/>
      <c r="E4" s="915"/>
      <c r="F4" s="915"/>
      <c r="G4" s="915"/>
      <c r="H4" s="915"/>
      <c r="I4" s="915"/>
      <c r="J4" s="915"/>
      <c r="K4" s="915"/>
      <c r="L4" s="915"/>
      <c r="M4" s="915"/>
      <c r="N4" s="915"/>
      <c r="O4" s="915"/>
      <c r="P4" s="915"/>
      <c r="Q4" s="915"/>
    </row>
    <row r="5" spans="1:17" ht="13.5" thickBot="1">
      <c r="A5" s="720"/>
      <c r="B5" s="720"/>
      <c r="C5" s="720"/>
      <c r="D5" s="916" t="s">
        <v>41</v>
      </c>
      <c r="E5" s="916"/>
      <c r="F5" s="916"/>
      <c r="G5" s="916"/>
      <c r="H5" s="916"/>
      <c r="I5" s="916"/>
      <c r="J5" s="916"/>
      <c r="K5" s="916"/>
      <c r="L5" s="916"/>
      <c r="M5" s="916"/>
      <c r="N5" s="916"/>
      <c r="O5" s="916"/>
      <c r="P5" s="916"/>
      <c r="Q5" s="916"/>
    </row>
    <row r="6" spans="1:17" ht="38.25" customHeight="1" thickBot="1">
      <c r="A6" s="909" t="s">
        <v>49</v>
      </c>
      <c r="B6" s="911" t="s">
        <v>424</v>
      </c>
      <c r="C6" s="917" t="s">
        <v>261</v>
      </c>
      <c r="D6" s="909" t="s">
        <v>404</v>
      </c>
      <c r="E6" s="909" t="s">
        <v>405</v>
      </c>
      <c r="F6" s="909" t="s">
        <v>406</v>
      </c>
      <c r="G6" s="920" t="s">
        <v>423</v>
      </c>
      <c r="H6" s="921"/>
      <c r="I6" s="921"/>
      <c r="J6" s="921"/>
      <c r="K6" s="921"/>
      <c r="L6" s="921"/>
      <c r="M6" s="921"/>
      <c r="N6" s="921"/>
      <c r="O6" s="921"/>
      <c r="P6" s="909" t="s">
        <v>259</v>
      </c>
      <c r="Q6" s="909" t="s">
        <v>409</v>
      </c>
    </row>
    <row r="7" spans="1:17" ht="28.5" customHeight="1" thickBot="1">
      <c r="A7" s="910"/>
      <c r="B7" s="910"/>
      <c r="C7" s="918"/>
      <c r="D7" s="912"/>
      <c r="E7" s="919"/>
      <c r="F7" s="919"/>
      <c r="G7" s="538">
        <v>0</v>
      </c>
      <c r="H7" s="539">
        <v>0.1</v>
      </c>
      <c r="I7" s="539">
        <v>0.2</v>
      </c>
      <c r="J7" s="539">
        <v>0.35</v>
      </c>
      <c r="K7" s="539">
        <v>0.5</v>
      </c>
      <c r="L7" s="723">
        <v>0.7</v>
      </c>
      <c r="M7" s="539">
        <v>0.75</v>
      </c>
      <c r="N7" s="539">
        <v>1</v>
      </c>
      <c r="O7" s="540">
        <v>1.5</v>
      </c>
      <c r="P7" s="919"/>
      <c r="Q7" s="919"/>
    </row>
    <row r="8" spans="1:17" s="549" customFormat="1" ht="13.5" customHeight="1" thickBot="1">
      <c r="A8" s="718">
        <v>1</v>
      </c>
      <c r="B8" s="542">
        <v>2</v>
      </c>
      <c r="C8" s="543">
        <v>3</v>
      </c>
      <c r="D8" s="544">
        <v>4</v>
      </c>
      <c r="E8" s="545" t="s">
        <v>407</v>
      </c>
      <c r="F8" s="544">
        <v>6</v>
      </c>
      <c r="G8" s="546">
        <v>7</v>
      </c>
      <c r="H8" s="547">
        <v>8</v>
      </c>
      <c r="I8" s="547">
        <v>9</v>
      </c>
      <c r="J8" s="547">
        <v>10</v>
      </c>
      <c r="K8" s="547">
        <v>11</v>
      </c>
      <c r="L8" s="724">
        <v>12</v>
      </c>
      <c r="M8" s="724">
        <v>13</v>
      </c>
      <c r="N8" s="725">
        <v>14</v>
      </c>
      <c r="O8" s="726">
        <v>15</v>
      </c>
      <c r="P8" s="727">
        <v>16</v>
      </c>
      <c r="Q8" s="727">
        <v>17</v>
      </c>
    </row>
    <row r="9" spans="1:17" s="556" customFormat="1" ht="30" customHeight="1">
      <c r="A9" s="550" t="s">
        <v>0</v>
      </c>
      <c r="B9" s="551" t="s">
        <v>425</v>
      </c>
      <c r="C9" s="552">
        <f>SUM(C10:C13)</f>
        <v>0</v>
      </c>
      <c r="D9" s="552">
        <f t="shared" ref="D9:F9" si="0">SUM(D10:D13)</f>
        <v>0</v>
      </c>
      <c r="E9" s="552">
        <f t="shared" si="0"/>
        <v>0</v>
      </c>
      <c r="F9" s="552">
        <f t="shared" si="0"/>
        <v>0</v>
      </c>
      <c r="G9" s="553">
        <f>SUM(G10:G13)</f>
        <v>0</v>
      </c>
      <c r="H9" s="554">
        <f t="shared" ref="H9:O9" si="1">SUM(H10:H13)</f>
        <v>0</v>
      </c>
      <c r="I9" s="554">
        <f t="shared" si="1"/>
        <v>0</v>
      </c>
      <c r="J9" s="554">
        <f t="shared" si="1"/>
        <v>0</v>
      </c>
      <c r="K9" s="554">
        <f t="shared" si="1"/>
        <v>0</v>
      </c>
      <c r="L9" s="728">
        <f t="shared" si="1"/>
        <v>0</v>
      </c>
      <c r="M9" s="554">
        <f t="shared" si="1"/>
        <v>0</v>
      </c>
      <c r="N9" s="554">
        <f t="shared" si="1"/>
        <v>0</v>
      </c>
      <c r="O9" s="553">
        <f t="shared" si="1"/>
        <v>0</v>
      </c>
      <c r="P9" s="580"/>
      <c r="Q9" s="555">
        <f>Q10+Q11+Q12+Q13</f>
        <v>0</v>
      </c>
    </row>
    <row r="10" spans="1:17" s="564" customFormat="1">
      <c r="A10" s="557">
        <v>1</v>
      </c>
      <c r="B10" s="558">
        <v>0</v>
      </c>
      <c r="C10" s="576">
        <f>'[1]АПКР-ЦВ и ЦБ'!D13</f>
        <v>0</v>
      </c>
      <c r="D10" s="559">
        <f>'[1]АПКР-ЦВ и ЦБ'!E13</f>
        <v>0</v>
      </c>
      <c r="E10" s="560">
        <f>C10-D10-F10</f>
        <v>0</v>
      </c>
      <c r="F10" s="559"/>
      <c r="G10" s="561"/>
      <c r="H10" s="562"/>
      <c r="I10" s="562"/>
      <c r="J10" s="562"/>
      <c r="K10" s="562"/>
      <c r="L10" s="729"/>
      <c r="M10" s="562"/>
      <c r="N10" s="562"/>
      <c r="O10" s="563"/>
      <c r="P10" s="558">
        <v>0</v>
      </c>
      <c r="Q10" s="559">
        <f>SUM(G10:O10)*P10</f>
        <v>0</v>
      </c>
    </row>
    <row r="11" spans="1:17" s="564" customFormat="1">
      <c r="A11" s="557">
        <v>2</v>
      </c>
      <c r="B11" s="558">
        <v>0.2</v>
      </c>
      <c r="C11" s="576">
        <f>'[1]АПКР-ЦВ и ЦБ'!D14</f>
        <v>0</v>
      </c>
      <c r="D11" s="559">
        <f>'[1]АПКР-ЦВ и ЦБ'!E14</f>
        <v>0</v>
      </c>
      <c r="E11" s="560">
        <f>C11-D11-F11</f>
        <v>0</v>
      </c>
      <c r="F11" s="559"/>
      <c r="G11" s="561"/>
      <c r="H11" s="562"/>
      <c r="I11" s="562"/>
      <c r="J11" s="562"/>
      <c r="K11" s="562"/>
      <c r="L11" s="729"/>
      <c r="M11" s="562"/>
      <c r="N11" s="562"/>
      <c r="O11" s="563"/>
      <c r="P11" s="558">
        <v>0.2</v>
      </c>
      <c r="Q11" s="559">
        <f t="shared" ref="Q11:Q12" si="2">SUM(G11:O11)*P11</f>
        <v>0</v>
      </c>
    </row>
    <row r="12" spans="1:17" s="564" customFormat="1">
      <c r="A12" s="557">
        <v>3</v>
      </c>
      <c r="B12" s="558">
        <v>0.5</v>
      </c>
      <c r="C12" s="576">
        <f>'[1]АПКР-ЦВ и ЦБ'!D15</f>
        <v>0</v>
      </c>
      <c r="D12" s="559">
        <f>'[1]АПКР-ЦВ и ЦБ'!E15</f>
        <v>0</v>
      </c>
      <c r="E12" s="560">
        <f>C12-D12-F12</f>
        <v>0</v>
      </c>
      <c r="F12" s="559"/>
      <c r="G12" s="561"/>
      <c r="H12" s="562"/>
      <c r="I12" s="562"/>
      <c r="J12" s="562"/>
      <c r="K12" s="562"/>
      <c r="L12" s="729"/>
      <c r="M12" s="562"/>
      <c r="N12" s="562"/>
      <c r="O12" s="563"/>
      <c r="P12" s="558">
        <v>0.5</v>
      </c>
      <c r="Q12" s="559">
        <f t="shared" si="2"/>
        <v>0</v>
      </c>
    </row>
    <row r="13" spans="1:17" s="564" customFormat="1">
      <c r="A13" s="565">
        <v>4</v>
      </c>
      <c r="B13" s="590">
        <v>1</v>
      </c>
      <c r="C13" s="591">
        <f>'[1]АПКР-ЦВ и ЦБ'!D16</f>
        <v>0</v>
      </c>
      <c r="D13" s="566">
        <f>'[1]АПКР-ЦВ и ЦБ'!E16</f>
        <v>0</v>
      </c>
      <c r="E13" s="592">
        <f>C13-D13-F13</f>
        <v>0</v>
      </c>
      <c r="F13" s="566"/>
      <c r="G13" s="567"/>
      <c r="H13" s="568"/>
      <c r="I13" s="568"/>
      <c r="J13" s="568"/>
      <c r="K13" s="568"/>
      <c r="L13" s="730"/>
      <c r="M13" s="568"/>
      <c r="N13" s="568"/>
      <c r="O13" s="569"/>
      <c r="P13" s="590">
        <v>1</v>
      </c>
      <c r="Q13" s="566">
        <f>SUM(G13:O13)*P13</f>
        <v>0</v>
      </c>
    </row>
    <row r="14" spans="1:17" s="589" customFormat="1" ht="30.75" customHeight="1" thickBot="1">
      <c r="A14" s="605">
        <v>5</v>
      </c>
      <c r="B14" s="603" t="s">
        <v>426</v>
      </c>
      <c r="C14" s="925"/>
      <c r="D14" s="926"/>
      <c r="E14" s="926"/>
      <c r="F14" s="927"/>
      <c r="G14" s="602">
        <f>G10*$B$10*$G$7+G11*$B$11*$G$7+G12*$B$12*$G$7+G13*$B$13*$G$7</f>
        <v>0</v>
      </c>
      <c r="H14" s="731">
        <f t="shared" ref="H14:O14" si="3">H10*$B$10*H$7+H11*$B$11*H$7+H12*$B$12*H$7+H13*$B$13*H$7</f>
        <v>0</v>
      </c>
      <c r="I14" s="731">
        <f t="shared" si="3"/>
        <v>0</v>
      </c>
      <c r="J14" s="731">
        <f t="shared" si="3"/>
        <v>0</v>
      </c>
      <c r="K14" s="731">
        <f t="shared" si="3"/>
        <v>0</v>
      </c>
      <c r="L14" s="731">
        <f t="shared" si="3"/>
        <v>0</v>
      </c>
      <c r="M14" s="731">
        <f t="shared" si="3"/>
        <v>0</v>
      </c>
      <c r="N14" s="731">
        <f t="shared" si="3"/>
        <v>0</v>
      </c>
      <c r="O14" s="593">
        <f t="shared" si="3"/>
        <v>0</v>
      </c>
      <c r="P14" s="595"/>
      <c r="Q14" s="667">
        <f>SUM(G14:O14)</f>
        <v>0</v>
      </c>
    </row>
    <row r="15" spans="1:17" s="556" customFormat="1" ht="25.5">
      <c r="A15" s="550" t="s">
        <v>1</v>
      </c>
      <c r="B15" s="551" t="s">
        <v>427</v>
      </c>
      <c r="C15" s="552">
        <f>SUM(C16:C19)</f>
        <v>0</v>
      </c>
      <c r="D15" s="552">
        <f t="shared" ref="D15:F15" si="4">SUM(D16:D19)</f>
        <v>0</v>
      </c>
      <c r="E15" s="552">
        <f t="shared" si="4"/>
        <v>0</v>
      </c>
      <c r="F15" s="552">
        <f t="shared" si="4"/>
        <v>0</v>
      </c>
      <c r="G15" s="553">
        <f>SUM(G16:G19)</f>
        <v>0</v>
      </c>
      <c r="H15" s="554">
        <f t="shared" ref="H15:O15" si="5">SUM(H16:H19)</f>
        <v>0</v>
      </c>
      <c r="I15" s="554">
        <f t="shared" si="5"/>
        <v>0</v>
      </c>
      <c r="J15" s="554">
        <f t="shared" si="5"/>
        <v>0</v>
      </c>
      <c r="K15" s="554">
        <f t="shared" si="5"/>
        <v>0</v>
      </c>
      <c r="L15" s="728">
        <f t="shared" si="5"/>
        <v>0</v>
      </c>
      <c r="M15" s="554">
        <f t="shared" si="5"/>
        <v>0</v>
      </c>
      <c r="N15" s="554">
        <f t="shared" si="5"/>
        <v>0</v>
      </c>
      <c r="O15" s="553">
        <f t="shared" si="5"/>
        <v>0</v>
      </c>
      <c r="P15" s="580"/>
      <c r="Q15" s="555">
        <f>Q16+Q17+Q18+Q19</f>
        <v>0</v>
      </c>
    </row>
    <row r="16" spans="1:17" s="564" customFormat="1">
      <c r="A16" s="565">
        <v>1</v>
      </c>
      <c r="B16" s="558">
        <v>0</v>
      </c>
      <c r="C16" s="576">
        <f>'[1]АПКР-ЛСРВ'!D13</f>
        <v>0</v>
      </c>
      <c r="D16" s="576">
        <f>'[1]АПКР-ЛСРВ'!E13</f>
        <v>0</v>
      </c>
      <c r="E16" s="560">
        <f>C16-D16-F16</f>
        <v>0</v>
      </c>
      <c r="F16" s="559"/>
      <c r="G16" s="561"/>
      <c r="H16" s="562"/>
      <c r="I16" s="562"/>
      <c r="J16" s="562"/>
      <c r="K16" s="562"/>
      <c r="L16" s="729"/>
      <c r="M16" s="562"/>
      <c r="N16" s="562"/>
      <c r="O16" s="563"/>
      <c r="P16" s="558">
        <v>0</v>
      </c>
      <c r="Q16" s="559">
        <f>SUM(G16:O16)*P16</f>
        <v>0</v>
      </c>
    </row>
    <row r="17" spans="1:17" s="564" customFormat="1">
      <c r="A17" s="565">
        <v>2</v>
      </c>
      <c r="B17" s="558">
        <v>0.2</v>
      </c>
      <c r="C17" s="576">
        <f>'[1]АПКР-ЛСРВ'!D14</f>
        <v>0</v>
      </c>
      <c r="D17" s="576">
        <f>'[1]АПКР-ЛСРВ'!E14</f>
        <v>0</v>
      </c>
      <c r="E17" s="560">
        <f>C17-D17-F17</f>
        <v>0</v>
      </c>
      <c r="F17" s="559"/>
      <c r="G17" s="561"/>
      <c r="H17" s="562"/>
      <c r="I17" s="562"/>
      <c r="J17" s="562"/>
      <c r="K17" s="562"/>
      <c r="L17" s="729"/>
      <c r="M17" s="562"/>
      <c r="N17" s="562"/>
      <c r="O17" s="563"/>
      <c r="P17" s="558">
        <v>0.2</v>
      </c>
      <c r="Q17" s="559">
        <f t="shared" ref="Q17:Q18" si="6">SUM(G17:O17)*P17</f>
        <v>0</v>
      </c>
    </row>
    <row r="18" spans="1:17" s="564" customFormat="1">
      <c r="A18" s="565">
        <v>3</v>
      </c>
      <c r="B18" s="558">
        <v>0.5</v>
      </c>
      <c r="C18" s="576">
        <f>'[1]АПКР-ЛСРВ'!D15</f>
        <v>0</v>
      </c>
      <c r="D18" s="576">
        <f>'[1]АПКР-ЛСРВ'!E15</f>
        <v>0</v>
      </c>
      <c r="E18" s="560">
        <f>C18-D18-F18</f>
        <v>0</v>
      </c>
      <c r="F18" s="559"/>
      <c r="G18" s="561"/>
      <c r="H18" s="562"/>
      <c r="I18" s="562"/>
      <c r="J18" s="562"/>
      <c r="K18" s="562"/>
      <c r="L18" s="729"/>
      <c r="M18" s="562"/>
      <c r="N18" s="562"/>
      <c r="O18" s="563"/>
      <c r="P18" s="558">
        <v>0.5</v>
      </c>
      <c r="Q18" s="559">
        <f t="shared" si="6"/>
        <v>0</v>
      </c>
    </row>
    <row r="19" spans="1:17" s="564" customFormat="1">
      <c r="A19" s="565">
        <v>4</v>
      </c>
      <c r="B19" s="590">
        <v>1</v>
      </c>
      <c r="C19" s="576">
        <f>'[1]АПКР-ЛСРВ'!D16</f>
        <v>0</v>
      </c>
      <c r="D19" s="576">
        <f>'[1]АПКР-ЛСРВ'!E16</f>
        <v>0</v>
      </c>
      <c r="E19" s="592">
        <f>C19-D19-F19</f>
        <v>0</v>
      </c>
      <c r="F19" s="566"/>
      <c r="G19" s="567"/>
      <c r="H19" s="568"/>
      <c r="I19" s="568"/>
      <c r="J19" s="568"/>
      <c r="K19" s="568"/>
      <c r="L19" s="730"/>
      <c r="M19" s="568"/>
      <c r="N19" s="568"/>
      <c r="O19" s="569"/>
      <c r="P19" s="590">
        <v>1</v>
      </c>
      <c r="Q19" s="566">
        <f>SUM(G19:O19)*P19</f>
        <v>0</v>
      </c>
    </row>
    <row r="20" spans="1:17" s="564" customFormat="1" ht="30.75" customHeight="1" thickBot="1">
      <c r="A20" s="604">
        <v>5</v>
      </c>
      <c r="B20" s="603" t="s">
        <v>410</v>
      </c>
      <c r="C20" s="925"/>
      <c r="D20" s="926"/>
      <c r="E20" s="926"/>
      <c r="F20" s="927"/>
      <c r="G20" s="602">
        <f>G16*$B$16*G$7+G17*$B$17*G$7+G18*$B$18*G$7+G19*$B$19*G$7</f>
        <v>0</v>
      </c>
      <c r="H20" s="731">
        <f>H16*$B$16*H$7+H17*$B$17*H$7+H18*$B$18*H$7+H19*$B$19*H$7</f>
        <v>0</v>
      </c>
      <c r="I20" s="731">
        <f t="shared" ref="I20:O20" si="7">I16*$B$16*I$7+I17*$B$17*I$7+I18*$B$18*I$7+I19*$B$19*I$7</f>
        <v>0</v>
      </c>
      <c r="J20" s="731">
        <f t="shared" si="7"/>
        <v>0</v>
      </c>
      <c r="K20" s="731">
        <f t="shared" si="7"/>
        <v>0</v>
      </c>
      <c r="L20" s="731">
        <f t="shared" si="7"/>
        <v>0</v>
      </c>
      <c r="M20" s="731">
        <f t="shared" si="7"/>
        <v>0</v>
      </c>
      <c r="N20" s="731">
        <f t="shared" si="7"/>
        <v>0</v>
      </c>
      <c r="O20" s="731">
        <f t="shared" si="7"/>
        <v>0</v>
      </c>
      <c r="P20" s="732"/>
      <c r="Q20" s="667">
        <f>SUM(G20:O20)</f>
        <v>0</v>
      </c>
    </row>
    <row r="21" spans="1:17" s="556" customFormat="1">
      <c r="A21" s="570" t="s">
        <v>2</v>
      </c>
      <c r="B21" s="551" t="s">
        <v>428</v>
      </c>
      <c r="C21" s="552">
        <f>SUM(C22:C25)</f>
        <v>0</v>
      </c>
      <c r="D21" s="552">
        <f t="shared" ref="D21:F21" si="8">SUM(D22:D25)</f>
        <v>0</v>
      </c>
      <c r="E21" s="552">
        <f t="shared" si="8"/>
        <v>0</v>
      </c>
      <c r="F21" s="552">
        <f t="shared" si="8"/>
        <v>0</v>
      </c>
      <c r="G21" s="553">
        <f>SUM(G22:G25)</f>
        <v>0</v>
      </c>
      <c r="H21" s="554">
        <f t="shared" ref="H21:O21" si="9">SUM(H22:H25)</f>
        <v>0</v>
      </c>
      <c r="I21" s="554">
        <f t="shared" si="9"/>
        <v>0</v>
      </c>
      <c r="J21" s="554">
        <f t="shared" si="9"/>
        <v>0</v>
      </c>
      <c r="K21" s="554">
        <f t="shared" si="9"/>
        <v>0</v>
      </c>
      <c r="L21" s="728">
        <f t="shared" si="9"/>
        <v>0</v>
      </c>
      <c r="M21" s="554">
        <f t="shared" si="9"/>
        <v>0</v>
      </c>
      <c r="N21" s="554">
        <f t="shared" si="9"/>
        <v>0</v>
      </c>
      <c r="O21" s="553">
        <f t="shared" si="9"/>
        <v>0</v>
      </c>
      <c r="P21" s="580"/>
      <c r="Q21" s="555">
        <f>Q22+Q23+Q24+Q25</f>
        <v>0</v>
      </c>
    </row>
    <row r="22" spans="1:17" s="564" customFormat="1">
      <c r="A22" s="571">
        <v>1</v>
      </c>
      <c r="B22" s="558">
        <v>0</v>
      </c>
      <c r="C22" s="576">
        <f>'[1]АПКР-ЈИ'!D13</f>
        <v>0</v>
      </c>
      <c r="D22" s="576">
        <f>'[1]АПКР-ЈИ'!E13</f>
        <v>0</v>
      </c>
      <c r="E22" s="560">
        <f>C22-D22-F22</f>
        <v>0</v>
      </c>
      <c r="F22" s="559"/>
      <c r="G22" s="561"/>
      <c r="H22" s="562"/>
      <c r="I22" s="562"/>
      <c r="J22" s="562"/>
      <c r="K22" s="562"/>
      <c r="L22" s="729"/>
      <c r="M22" s="562"/>
      <c r="N22" s="562"/>
      <c r="O22" s="563"/>
      <c r="P22" s="558">
        <v>0</v>
      </c>
      <c r="Q22" s="559">
        <f>SUM(G22:O22)*P22</f>
        <v>0</v>
      </c>
    </row>
    <row r="23" spans="1:17" s="564" customFormat="1">
      <c r="A23" s="571">
        <v>2</v>
      </c>
      <c r="B23" s="558">
        <v>0.2</v>
      </c>
      <c r="C23" s="576">
        <f>'[1]АПКР-ЈИ'!D14</f>
        <v>0</v>
      </c>
      <c r="D23" s="576">
        <f>'[1]АПКР-ЈИ'!E14</f>
        <v>0</v>
      </c>
      <c r="E23" s="560">
        <f>C23-D23-F23</f>
        <v>0</v>
      </c>
      <c r="F23" s="559"/>
      <c r="G23" s="561"/>
      <c r="H23" s="562"/>
      <c r="I23" s="562"/>
      <c r="J23" s="562"/>
      <c r="K23" s="562"/>
      <c r="L23" s="729"/>
      <c r="M23" s="562"/>
      <c r="N23" s="562"/>
      <c r="O23" s="563"/>
      <c r="P23" s="558">
        <v>0.2</v>
      </c>
      <c r="Q23" s="559">
        <f t="shared" ref="Q23:Q24" si="10">SUM(G23:O23)*P23</f>
        <v>0</v>
      </c>
    </row>
    <row r="24" spans="1:17" s="564" customFormat="1">
      <c r="A24" s="571">
        <v>3</v>
      </c>
      <c r="B24" s="558">
        <v>0.5</v>
      </c>
      <c r="C24" s="576">
        <f>'[1]АПКР-ЈИ'!D15</f>
        <v>0</v>
      </c>
      <c r="D24" s="576">
        <f>'[1]АПКР-ЈИ'!E15</f>
        <v>0</v>
      </c>
      <c r="E24" s="560">
        <f>C24-D24-F24</f>
        <v>0</v>
      </c>
      <c r="F24" s="559"/>
      <c r="G24" s="561"/>
      <c r="H24" s="562"/>
      <c r="I24" s="562"/>
      <c r="J24" s="562"/>
      <c r="K24" s="562"/>
      <c r="L24" s="729"/>
      <c r="M24" s="562"/>
      <c r="N24" s="562"/>
      <c r="O24" s="563"/>
      <c r="P24" s="558">
        <v>0.5</v>
      </c>
      <c r="Q24" s="559">
        <f t="shared" si="10"/>
        <v>0</v>
      </c>
    </row>
    <row r="25" spans="1:17" s="564" customFormat="1">
      <c r="A25" s="599">
        <v>4</v>
      </c>
      <c r="B25" s="587">
        <v>1</v>
      </c>
      <c r="C25" s="576">
        <f>'[1]АПКР-ЈИ'!D16</f>
        <v>0</v>
      </c>
      <c r="D25" s="576">
        <f>'[1]АПКР-ЈИ'!E16</f>
        <v>0</v>
      </c>
      <c r="E25" s="596">
        <f>C25-D25-F25</f>
        <v>0</v>
      </c>
      <c r="F25" s="575"/>
      <c r="G25" s="597"/>
      <c r="H25" s="588"/>
      <c r="I25" s="588"/>
      <c r="J25" s="588"/>
      <c r="K25" s="588"/>
      <c r="L25" s="733"/>
      <c r="M25" s="588"/>
      <c r="N25" s="588"/>
      <c r="O25" s="598"/>
      <c r="P25" s="587">
        <v>1</v>
      </c>
      <c r="Q25" s="566">
        <f>SUM(G25:O25)*P25</f>
        <v>0</v>
      </c>
    </row>
    <row r="26" spans="1:17" s="564" customFormat="1" ht="30" customHeight="1" thickBot="1">
      <c r="A26" s="606">
        <v>5</v>
      </c>
      <c r="B26" s="603" t="s">
        <v>437</v>
      </c>
      <c r="C26" s="928"/>
      <c r="D26" s="929"/>
      <c r="E26" s="929"/>
      <c r="F26" s="930"/>
      <c r="G26" s="602">
        <f>G22*$B$22*G$7+G23*$B$23*G$7+G24*$B$24*G$7+G25*$B$25*G$7</f>
        <v>0</v>
      </c>
      <c r="H26" s="731">
        <f t="shared" ref="H26:O26" si="11">H22*$B$22*H$7+H23*$B$23*H$7+H24*$B$24*H$7+H25*$B$25*H$7</f>
        <v>0</v>
      </c>
      <c r="I26" s="731">
        <f t="shared" si="11"/>
        <v>0</v>
      </c>
      <c r="J26" s="731">
        <f t="shared" si="11"/>
        <v>0</v>
      </c>
      <c r="K26" s="731">
        <f t="shared" si="11"/>
        <v>0</v>
      </c>
      <c r="L26" s="731">
        <f t="shared" si="11"/>
        <v>0</v>
      </c>
      <c r="M26" s="731">
        <f t="shared" si="11"/>
        <v>0</v>
      </c>
      <c r="N26" s="731">
        <f t="shared" si="11"/>
        <v>0</v>
      </c>
      <c r="O26" s="600">
        <f t="shared" si="11"/>
        <v>0</v>
      </c>
      <c r="P26" s="601"/>
      <c r="Q26" s="667">
        <f>SUM(G26:O26)</f>
        <v>0</v>
      </c>
    </row>
    <row r="27" spans="1:17" s="556" customFormat="1" ht="30" customHeight="1">
      <c r="A27" s="550" t="s">
        <v>3</v>
      </c>
      <c r="B27" s="551" t="s">
        <v>429</v>
      </c>
      <c r="C27" s="552">
        <f>SUM(C28:C31)</f>
        <v>0</v>
      </c>
      <c r="D27" s="552">
        <f t="shared" ref="D27:F27" si="12">SUM(D28:D31)</f>
        <v>0</v>
      </c>
      <c r="E27" s="552">
        <f t="shared" si="12"/>
        <v>0</v>
      </c>
      <c r="F27" s="552">
        <f t="shared" si="12"/>
        <v>0</v>
      </c>
      <c r="G27" s="553">
        <f>SUM(G28:G31)</f>
        <v>0</v>
      </c>
      <c r="H27" s="554">
        <f t="shared" ref="H27:O27" si="13">SUM(H28:H31)</f>
        <v>0</v>
      </c>
      <c r="I27" s="554">
        <f t="shared" si="13"/>
        <v>0</v>
      </c>
      <c r="J27" s="554">
        <f t="shared" si="13"/>
        <v>0</v>
      </c>
      <c r="K27" s="554">
        <f t="shared" si="13"/>
        <v>0</v>
      </c>
      <c r="L27" s="728">
        <f t="shared" si="13"/>
        <v>0</v>
      </c>
      <c r="M27" s="554">
        <f t="shared" si="13"/>
        <v>0</v>
      </c>
      <c r="N27" s="554">
        <f t="shared" si="13"/>
        <v>0</v>
      </c>
      <c r="O27" s="553">
        <f t="shared" si="13"/>
        <v>0</v>
      </c>
      <c r="P27" s="580"/>
      <c r="Q27" s="555">
        <f>Q28+Q29+Q30+Q31</f>
        <v>0</v>
      </c>
    </row>
    <row r="28" spans="1:17" s="564" customFormat="1">
      <c r="A28" s="565">
        <v>1</v>
      </c>
      <c r="B28" s="558">
        <v>0</v>
      </c>
      <c r="C28" s="576">
        <f>'[1]АПКР-МРБ и МО'!D13</f>
        <v>0</v>
      </c>
      <c r="D28" s="576">
        <f>'[1]АПКР-МРБ и МО'!E13</f>
        <v>0</v>
      </c>
      <c r="E28" s="560">
        <f>C28-D28-F28</f>
        <v>0</v>
      </c>
      <c r="F28" s="559"/>
      <c r="G28" s="561"/>
      <c r="H28" s="562"/>
      <c r="I28" s="562"/>
      <c r="J28" s="562"/>
      <c r="K28" s="562"/>
      <c r="L28" s="729"/>
      <c r="M28" s="562"/>
      <c r="N28" s="562"/>
      <c r="O28" s="563"/>
      <c r="P28" s="558">
        <v>0</v>
      </c>
      <c r="Q28" s="559">
        <f>SUM(G28:O28)*P28</f>
        <v>0</v>
      </c>
    </row>
    <row r="29" spans="1:17" s="564" customFormat="1">
      <c r="A29" s="565">
        <v>2</v>
      </c>
      <c r="B29" s="558">
        <v>0.2</v>
      </c>
      <c r="C29" s="576">
        <f>'[1]АПКР-МРБ и МО'!D14</f>
        <v>0</v>
      </c>
      <c r="D29" s="576">
        <f>'[1]АПКР-МРБ и МО'!E14</f>
        <v>0</v>
      </c>
      <c r="E29" s="560">
        <f>C29-D29-F29</f>
        <v>0</v>
      </c>
      <c r="F29" s="559"/>
      <c r="G29" s="561"/>
      <c r="H29" s="562"/>
      <c r="I29" s="562"/>
      <c r="J29" s="562"/>
      <c r="K29" s="562"/>
      <c r="L29" s="729"/>
      <c r="M29" s="562"/>
      <c r="N29" s="562"/>
      <c r="O29" s="563"/>
      <c r="P29" s="558">
        <v>0.2</v>
      </c>
      <c r="Q29" s="559">
        <f t="shared" ref="Q29:Q30" si="14">SUM(G29:O29)*P29</f>
        <v>0</v>
      </c>
    </row>
    <row r="30" spans="1:17" s="564" customFormat="1">
      <c r="A30" s="565">
        <v>3</v>
      </c>
      <c r="B30" s="558">
        <v>0.5</v>
      </c>
      <c r="C30" s="576">
        <f>'[1]АПКР-МРБ и МО'!D15</f>
        <v>0</v>
      </c>
      <c r="D30" s="576">
        <f>'[1]АПКР-МРБ и МО'!E15</f>
        <v>0</v>
      </c>
      <c r="E30" s="560">
        <f>C30-D30-F30</f>
        <v>0</v>
      </c>
      <c r="F30" s="559"/>
      <c r="G30" s="561"/>
      <c r="H30" s="562"/>
      <c r="I30" s="562"/>
      <c r="J30" s="562"/>
      <c r="K30" s="562"/>
      <c r="L30" s="729"/>
      <c r="M30" s="562"/>
      <c r="N30" s="562"/>
      <c r="O30" s="563"/>
      <c r="P30" s="558">
        <v>0.5</v>
      </c>
      <c r="Q30" s="559">
        <f t="shared" si="14"/>
        <v>0</v>
      </c>
    </row>
    <row r="31" spans="1:17" s="564" customFormat="1">
      <c r="A31" s="573">
        <v>4</v>
      </c>
      <c r="B31" s="587">
        <v>1</v>
      </c>
      <c r="C31" s="576">
        <f>'[1]АПКР-МРБ и МО'!D16</f>
        <v>0</v>
      </c>
      <c r="D31" s="576">
        <f>'[1]АПКР-МРБ и МО'!E16</f>
        <v>0</v>
      </c>
      <c r="E31" s="596">
        <f>C31-D31-F31</f>
        <v>0</v>
      </c>
      <c r="F31" s="575"/>
      <c r="G31" s="597"/>
      <c r="H31" s="588"/>
      <c r="I31" s="588"/>
      <c r="J31" s="588"/>
      <c r="K31" s="588"/>
      <c r="L31" s="733"/>
      <c r="M31" s="588"/>
      <c r="N31" s="588"/>
      <c r="O31" s="598"/>
      <c r="P31" s="587">
        <v>1</v>
      </c>
      <c r="Q31" s="566">
        <f>SUM(G31:O31)*P31</f>
        <v>0</v>
      </c>
    </row>
    <row r="32" spans="1:17" s="564" customFormat="1" ht="39" thickBot="1">
      <c r="A32" s="604">
        <v>5</v>
      </c>
      <c r="B32" s="603" t="s">
        <v>438</v>
      </c>
      <c r="C32" s="928"/>
      <c r="D32" s="929"/>
      <c r="E32" s="929"/>
      <c r="F32" s="930"/>
      <c r="G32" s="602">
        <f>G28*$B$28*G$7+G29*$B$29*G$7+G30*$B$30*G$7+G31*$B$31*G$7</f>
        <v>0</v>
      </c>
      <c r="H32" s="731">
        <f t="shared" ref="H32:O32" si="15">H28*$B$28*H$7+H29*$B$29*H$7+H30*$B$30*H$7+H31*$B$31*H$7</f>
        <v>0</v>
      </c>
      <c r="I32" s="731">
        <f t="shared" si="15"/>
        <v>0</v>
      </c>
      <c r="J32" s="731">
        <f t="shared" si="15"/>
        <v>0</v>
      </c>
      <c r="K32" s="731">
        <f t="shared" si="15"/>
        <v>0</v>
      </c>
      <c r="L32" s="731">
        <f t="shared" si="15"/>
        <v>0</v>
      </c>
      <c r="M32" s="731">
        <f t="shared" si="15"/>
        <v>0</v>
      </c>
      <c r="N32" s="731">
        <f t="shared" si="15"/>
        <v>0</v>
      </c>
      <c r="O32" s="600">
        <f t="shared" si="15"/>
        <v>0</v>
      </c>
      <c r="P32" s="601"/>
      <c r="Q32" s="667">
        <f>SUM(G32:O32)</f>
        <v>0</v>
      </c>
    </row>
    <row r="33" spans="1:17" s="556" customFormat="1">
      <c r="A33" s="550" t="s">
        <v>4</v>
      </c>
      <c r="B33" s="551" t="s">
        <v>430</v>
      </c>
      <c r="C33" s="552">
        <f>SUM(C34:C37)</f>
        <v>0</v>
      </c>
      <c r="D33" s="552">
        <f t="shared" ref="D33:F33" si="16">SUM(D34:D37)</f>
        <v>0</v>
      </c>
      <c r="E33" s="552">
        <f t="shared" si="16"/>
        <v>0</v>
      </c>
      <c r="F33" s="552">
        <f t="shared" si="16"/>
        <v>0</v>
      </c>
      <c r="G33" s="553">
        <f>SUM(G34:G37)</f>
        <v>0</v>
      </c>
      <c r="H33" s="554">
        <f t="shared" ref="H33:O33" si="17">SUM(H34:H37)</f>
        <v>0</v>
      </c>
      <c r="I33" s="554">
        <f t="shared" si="17"/>
        <v>0</v>
      </c>
      <c r="J33" s="554">
        <f t="shared" si="17"/>
        <v>0</v>
      </c>
      <c r="K33" s="554">
        <f t="shared" si="17"/>
        <v>0</v>
      </c>
      <c r="L33" s="728">
        <f t="shared" si="17"/>
        <v>0</v>
      </c>
      <c r="M33" s="554">
        <f t="shared" si="17"/>
        <v>0</v>
      </c>
      <c r="N33" s="554">
        <f t="shared" si="17"/>
        <v>0</v>
      </c>
      <c r="O33" s="553">
        <f t="shared" si="17"/>
        <v>0</v>
      </c>
      <c r="P33" s="580"/>
      <c r="Q33" s="555">
        <f>Q34+Q35+Q36+Q37</f>
        <v>0</v>
      </c>
    </row>
    <row r="34" spans="1:17" s="564" customFormat="1">
      <c r="A34" s="565">
        <v>1</v>
      </c>
      <c r="B34" s="558">
        <v>0</v>
      </c>
      <c r="C34" s="576">
        <f>'[1]АПКР-Б'!D13</f>
        <v>0</v>
      </c>
      <c r="D34" s="576">
        <f>'[1]АПКР-Б'!E13</f>
        <v>0</v>
      </c>
      <c r="E34" s="560">
        <f>C34-D34-F34</f>
        <v>0</v>
      </c>
      <c r="F34" s="559"/>
      <c r="G34" s="561"/>
      <c r="H34" s="562"/>
      <c r="I34" s="562"/>
      <c r="J34" s="562"/>
      <c r="K34" s="562"/>
      <c r="L34" s="729"/>
      <c r="M34" s="562"/>
      <c r="N34" s="562"/>
      <c r="O34" s="563"/>
      <c r="P34" s="558">
        <v>0</v>
      </c>
      <c r="Q34" s="559">
        <f>SUM(G34:O34)*P34</f>
        <v>0</v>
      </c>
    </row>
    <row r="35" spans="1:17" s="564" customFormat="1">
      <c r="A35" s="572">
        <v>2</v>
      </c>
      <c r="B35" s="558">
        <v>0.2</v>
      </c>
      <c r="C35" s="576">
        <f>'[1]АПКР-Б'!D14</f>
        <v>0</v>
      </c>
      <c r="D35" s="576">
        <f>'[1]АПКР-Б'!E14</f>
        <v>0</v>
      </c>
      <c r="E35" s="560">
        <f>C35-D35-F35</f>
        <v>0</v>
      </c>
      <c r="F35" s="559"/>
      <c r="G35" s="561"/>
      <c r="H35" s="562"/>
      <c r="I35" s="562"/>
      <c r="J35" s="562"/>
      <c r="K35" s="562"/>
      <c r="L35" s="729"/>
      <c r="M35" s="562"/>
      <c r="N35" s="562"/>
      <c r="O35" s="563"/>
      <c r="P35" s="558">
        <v>0.2</v>
      </c>
      <c r="Q35" s="559">
        <f t="shared" ref="Q35:Q36" si="18">SUM(G35:O35)*P35</f>
        <v>0</v>
      </c>
    </row>
    <row r="36" spans="1:17" s="564" customFormat="1">
      <c r="A36" s="565">
        <v>3</v>
      </c>
      <c r="B36" s="558">
        <v>0.5</v>
      </c>
      <c r="C36" s="576">
        <f>'[1]АПКР-Б'!D15</f>
        <v>0</v>
      </c>
      <c r="D36" s="576">
        <f>'[1]АПКР-Б'!E15</f>
        <v>0</v>
      </c>
      <c r="E36" s="560">
        <f>C36-D36-F36</f>
        <v>0</v>
      </c>
      <c r="F36" s="559"/>
      <c r="G36" s="561"/>
      <c r="H36" s="562"/>
      <c r="I36" s="562"/>
      <c r="J36" s="562"/>
      <c r="K36" s="562"/>
      <c r="L36" s="729"/>
      <c r="M36" s="562"/>
      <c r="N36" s="562"/>
      <c r="O36" s="563"/>
      <c r="P36" s="558">
        <v>0.5</v>
      </c>
      <c r="Q36" s="559">
        <f t="shared" si="18"/>
        <v>0</v>
      </c>
    </row>
    <row r="37" spans="1:17" s="564" customFormat="1">
      <c r="A37" s="573">
        <v>4</v>
      </c>
      <c r="B37" s="587">
        <v>1</v>
      </c>
      <c r="C37" s="576">
        <f>'[1]АПКР-Б'!D16</f>
        <v>0</v>
      </c>
      <c r="D37" s="576">
        <f>'[1]АПКР-Б'!E16</f>
        <v>0</v>
      </c>
      <c r="E37" s="596">
        <f>C37-D37-F37</f>
        <v>0</v>
      </c>
      <c r="F37" s="575"/>
      <c r="G37" s="597"/>
      <c r="H37" s="588"/>
      <c r="I37" s="588"/>
      <c r="J37" s="588"/>
      <c r="K37" s="588"/>
      <c r="L37" s="733"/>
      <c r="M37" s="588"/>
      <c r="N37" s="588"/>
      <c r="O37" s="598"/>
      <c r="P37" s="587">
        <v>1</v>
      </c>
      <c r="Q37" s="566">
        <f>SUM(G37:O37)*P37</f>
        <v>0</v>
      </c>
    </row>
    <row r="38" spans="1:17" s="564" customFormat="1" ht="13.5" thickBot="1">
      <c r="A38" s="604">
        <v>5</v>
      </c>
      <c r="B38" s="603" t="s">
        <v>439</v>
      </c>
      <c r="C38" s="928"/>
      <c r="D38" s="929"/>
      <c r="E38" s="929"/>
      <c r="F38" s="930"/>
      <c r="G38" s="602">
        <f>G34*$B$34*G$7+G35*$B$35*G$7+G36*$B$36*G$7+G37*$B$37*G$7</f>
        <v>0</v>
      </c>
      <c r="H38" s="731">
        <f t="shared" ref="H38:O38" si="19">H34*$B$34*H$7+H35*$B$35*H$7+H36*$B$36*H$7+H37*$B$37*H$7</f>
        <v>0</v>
      </c>
      <c r="I38" s="731">
        <f t="shared" si="19"/>
        <v>0</v>
      </c>
      <c r="J38" s="731">
        <f t="shared" si="19"/>
        <v>0</v>
      </c>
      <c r="K38" s="731">
        <f t="shared" si="19"/>
        <v>0</v>
      </c>
      <c r="L38" s="731">
        <f t="shared" si="19"/>
        <v>0</v>
      </c>
      <c r="M38" s="731">
        <f t="shared" si="19"/>
        <v>0</v>
      </c>
      <c r="N38" s="731">
        <f t="shared" si="19"/>
        <v>0</v>
      </c>
      <c r="O38" s="734">
        <f t="shared" si="19"/>
        <v>0</v>
      </c>
      <c r="P38" s="601"/>
      <c r="Q38" s="667">
        <f>SUM(G38:O38)</f>
        <v>0</v>
      </c>
    </row>
    <row r="39" spans="1:17" s="556" customFormat="1">
      <c r="A39" s="550" t="s">
        <v>9</v>
      </c>
      <c r="B39" s="551" t="s">
        <v>431</v>
      </c>
      <c r="C39" s="552">
        <f>SUM(C40:C43)</f>
        <v>0</v>
      </c>
      <c r="D39" s="552">
        <f t="shared" ref="D39:F39" si="20">SUM(D40:D43)</f>
        <v>0</v>
      </c>
      <c r="E39" s="552">
        <f t="shared" si="20"/>
        <v>0</v>
      </c>
      <c r="F39" s="552">
        <f t="shared" si="20"/>
        <v>0</v>
      </c>
      <c r="G39" s="553">
        <f>SUM(G40:G43)</f>
        <v>0</v>
      </c>
      <c r="H39" s="554">
        <f t="shared" ref="H39:O39" si="21">SUM(H40:H43)</f>
        <v>0</v>
      </c>
      <c r="I39" s="554">
        <f t="shared" si="21"/>
        <v>0</v>
      </c>
      <c r="J39" s="554">
        <f t="shared" si="21"/>
        <v>0</v>
      </c>
      <c r="K39" s="554">
        <f t="shared" si="21"/>
        <v>0</v>
      </c>
      <c r="L39" s="728">
        <f t="shared" si="21"/>
        <v>0</v>
      </c>
      <c r="M39" s="554">
        <f t="shared" si="21"/>
        <v>0</v>
      </c>
      <c r="N39" s="554">
        <f t="shared" si="21"/>
        <v>0</v>
      </c>
      <c r="O39" s="553">
        <f t="shared" si="21"/>
        <v>0</v>
      </c>
      <c r="P39" s="580"/>
      <c r="Q39" s="555">
        <f>Q40+Q41+Q42+Q43</f>
        <v>0</v>
      </c>
    </row>
    <row r="40" spans="1:17" s="564" customFormat="1">
      <c r="A40" s="565">
        <v>1</v>
      </c>
      <c r="B40" s="558">
        <v>0</v>
      </c>
      <c r="C40" s="576">
        <f>'[1]АПКР-ДТД'!D13</f>
        <v>0</v>
      </c>
      <c r="D40" s="576">
        <f>'[1]АПКР-ДТД'!E13</f>
        <v>0</v>
      </c>
      <c r="E40" s="560">
        <f>C40-D40-F40</f>
        <v>0</v>
      </c>
      <c r="F40" s="559"/>
      <c r="G40" s="561"/>
      <c r="H40" s="562"/>
      <c r="I40" s="562"/>
      <c r="J40" s="562"/>
      <c r="K40" s="562"/>
      <c r="L40" s="729"/>
      <c r="M40" s="562"/>
      <c r="N40" s="562"/>
      <c r="O40" s="563"/>
      <c r="P40" s="558">
        <v>0</v>
      </c>
      <c r="Q40" s="559">
        <f>SUM(G40:O40)*P40</f>
        <v>0</v>
      </c>
    </row>
    <row r="41" spans="1:17" s="564" customFormat="1">
      <c r="A41" s="565">
        <v>2</v>
      </c>
      <c r="B41" s="558">
        <v>0.2</v>
      </c>
      <c r="C41" s="576">
        <f>'[1]АПКР-ДТД'!D14</f>
        <v>0</v>
      </c>
      <c r="D41" s="576">
        <f>'[1]АПКР-ДТД'!E14</f>
        <v>0</v>
      </c>
      <c r="E41" s="560">
        <f>C41-D41-F41</f>
        <v>0</v>
      </c>
      <c r="F41" s="559"/>
      <c r="G41" s="561"/>
      <c r="H41" s="562"/>
      <c r="I41" s="562"/>
      <c r="J41" s="562"/>
      <c r="K41" s="562"/>
      <c r="L41" s="729"/>
      <c r="M41" s="562"/>
      <c r="N41" s="562"/>
      <c r="O41" s="563"/>
      <c r="P41" s="558">
        <v>0.2</v>
      </c>
      <c r="Q41" s="559">
        <f t="shared" ref="Q41:Q42" si="22">SUM(G41:O41)*P41</f>
        <v>0</v>
      </c>
    </row>
    <row r="42" spans="1:17" s="564" customFormat="1">
      <c r="A42" s="565">
        <v>3</v>
      </c>
      <c r="B42" s="558">
        <v>0.5</v>
      </c>
      <c r="C42" s="576">
        <f>'[1]АПКР-ДТД'!D15</f>
        <v>0</v>
      </c>
      <c r="D42" s="576">
        <f>'[1]АПКР-ДТД'!E15</f>
        <v>0</v>
      </c>
      <c r="E42" s="560">
        <f>C42-D42-F42</f>
        <v>0</v>
      </c>
      <c r="F42" s="559"/>
      <c r="G42" s="561"/>
      <c r="H42" s="562"/>
      <c r="I42" s="562"/>
      <c r="J42" s="562"/>
      <c r="K42" s="562"/>
      <c r="L42" s="729"/>
      <c r="M42" s="562"/>
      <c r="N42" s="562"/>
      <c r="O42" s="563"/>
      <c r="P42" s="558">
        <v>0.5</v>
      </c>
      <c r="Q42" s="559">
        <f t="shared" si="22"/>
        <v>0</v>
      </c>
    </row>
    <row r="43" spans="1:17" s="564" customFormat="1">
      <c r="A43" s="573">
        <v>4</v>
      </c>
      <c r="B43" s="587">
        <v>1</v>
      </c>
      <c r="C43" s="576">
        <f>'[1]АПКР-ДТД'!D16</f>
        <v>0</v>
      </c>
      <c r="D43" s="576">
        <f>'[1]АПКР-ДТД'!E16</f>
        <v>0</v>
      </c>
      <c r="E43" s="596">
        <f>C43-D43-F43</f>
        <v>0</v>
      </c>
      <c r="F43" s="575"/>
      <c r="G43" s="597"/>
      <c r="H43" s="588"/>
      <c r="I43" s="588"/>
      <c r="J43" s="588"/>
      <c r="K43" s="588"/>
      <c r="L43" s="733"/>
      <c r="M43" s="588"/>
      <c r="N43" s="588"/>
      <c r="O43" s="598"/>
      <c r="P43" s="587">
        <v>1</v>
      </c>
      <c r="Q43" s="566">
        <f>SUM(G43:O43)*P43</f>
        <v>0</v>
      </c>
    </row>
    <row r="44" spans="1:17" s="564" customFormat="1" ht="30" customHeight="1" thickBot="1">
      <c r="A44" s="604">
        <v>5</v>
      </c>
      <c r="B44" s="603" t="s">
        <v>440</v>
      </c>
      <c r="C44" s="928"/>
      <c r="D44" s="929"/>
      <c r="E44" s="929"/>
      <c r="F44" s="930"/>
      <c r="G44" s="602">
        <f>G40*$B$40*G$7+G41*$B$41*G$7+G42*$B$42*G$7+G43*$B$43*G$7</f>
        <v>0</v>
      </c>
      <c r="H44" s="731">
        <f t="shared" ref="H44:O44" si="23">H40*$B$40*H$7+H41*$B$41*H$7+H42*$B$42*H$7+H43*$B$43*H$7</f>
        <v>0</v>
      </c>
      <c r="I44" s="731">
        <f t="shared" si="23"/>
        <v>0</v>
      </c>
      <c r="J44" s="731">
        <f t="shared" si="23"/>
        <v>0</v>
      </c>
      <c r="K44" s="731">
        <f t="shared" si="23"/>
        <v>0</v>
      </c>
      <c r="L44" s="731">
        <f t="shared" si="23"/>
        <v>0</v>
      </c>
      <c r="M44" s="731">
        <f t="shared" si="23"/>
        <v>0</v>
      </c>
      <c r="N44" s="731">
        <f t="shared" si="23"/>
        <v>0</v>
      </c>
      <c r="O44" s="600">
        <f t="shared" si="23"/>
        <v>0</v>
      </c>
      <c r="P44" s="601"/>
      <c r="Q44" s="667">
        <f>SUM(G44:O44)</f>
        <v>0</v>
      </c>
    </row>
    <row r="45" spans="1:17" s="556" customFormat="1">
      <c r="A45" s="550" t="s">
        <v>10</v>
      </c>
      <c r="B45" s="551" t="s">
        <v>432</v>
      </c>
      <c r="C45" s="552">
        <f>SUM(C46:C49)</f>
        <v>0</v>
      </c>
      <c r="D45" s="552">
        <f t="shared" ref="D45:F45" si="24">SUM(D46:D49)</f>
        <v>0</v>
      </c>
      <c r="E45" s="552">
        <f t="shared" si="24"/>
        <v>0</v>
      </c>
      <c r="F45" s="552">
        <f t="shared" si="24"/>
        <v>0</v>
      </c>
      <c r="G45" s="553">
        <f>SUM(G46:G49)</f>
        <v>0</v>
      </c>
      <c r="H45" s="554">
        <f t="shared" ref="H45:O45" si="25">SUM(H46:H49)</f>
        <v>0</v>
      </c>
      <c r="I45" s="554">
        <f t="shared" si="25"/>
        <v>0</v>
      </c>
      <c r="J45" s="554">
        <f t="shared" si="25"/>
        <v>0</v>
      </c>
      <c r="K45" s="554">
        <f t="shared" si="25"/>
        <v>0</v>
      </c>
      <c r="L45" s="728">
        <f t="shared" si="25"/>
        <v>0</v>
      </c>
      <c r="M45" s="554">
        <f t="shared" si="25"/>
        <v>0</v>
      </c>
      <c r="N45" s="554">
        <f t="shared" si="25"/>
        <v>0</v>
      </c>
      <c r="O45" s="553">
        <f t="shared" si="25"/>
        <v>0</v>
      </c>
      <c r="P45" s="580"/>
      <c r="Q45" s="555">
        <f>Q46+Q47+Q48+Q49</f>
        <v>0</v>
      </c>
    </row>
    <row r="46" spans="1:17" s="564" customFormat="1">
      <c r="A46" s="565">
        <v>1</v>
      </c>
      <c r="B46" s="558">
        <v>0</v>
      </c>
      <c r="C46" s="576">
        <f>'[1]АПКР-ПМК'!D13</f>
        <v>0</v>
      </c>
      <c r="D46" s="576">
        <f>'[1]АПКР-ПМК'!E13</f>
        <v>0</v>
      </c>
      <c r="E46" s="560">
        <f>C46-D46-F46</f>
        <v>0</v>
      </c>
      <c r="F46" s="559"/>
      <c r="G46" s="561"/>
      <c r="H46" s="562"/>
      <c r="I46" s="562"/>
      <c r="J46" s="562"/>
      <c r="K46" s="562"/>
      <c r="L46" s="729"/>
      <c r="M46" s="562"/>
      <c r="N46" s="562"/>
      <c r="O46" s="563"/>
      <c r="P46" s="558">
        <v>0</v>
      </c>
      <c r="Q46" s="559">
        <f>SUM(G46:O46)*P46</f>
        <v>0</v>
      </c>
    </row>
    <row r="47" spans="1:17" s="564" customFormat="1">
      <c r="A47" s="565">
        <v>2</v>
      </c>
      <c r="B47" s="558">
        <v>0.2</v>
      </c>
      <c r="C47" s="576">
        <f>'[1]АПКР-ПМК'!D14</f>
        <v>0</v>
      </c>
      <c r="D47" s="576">
        <f>'[1]АПКР-ПМК'!E14</f>
        <v>0</v>
      </c>
      <c r="E47" s="560">
        <f>C47-D47-F47</f>
        <v>0</v>
      </c>
      <c r="F47" s="559"/>
      <c r="G47" s="561"/>
      <c r="H47" s="562"/>
      <c r="I47" s="562"/>
      <c r="J47" s="562"/>
      <c r="K47" s="562"/>
      <c r="L47" s="729"/>
      <c r="M47" s="562"/>
      <c r="N47" s="562"/>
      <c r="O47" s="563"/>
      <c r="P47" s="558">
        <v>0.2</v>
      </c>
      <c r="Q47" s="559">
        <f t="shared" ref="Q47:Q48" si="26">SUM(G47:O47)*P47</f>
        <v>0</v>
      </c>
    </row>
    <row r="48" spans="1:17" s="564" customFormat="1">
      <c r="A48" s="565">
        <v>3</v>
      </c>
      <c r="B48" s="558">
        <v>0.5</v>
      </c>
      <c r="C48" s="576">
        <f>'[1]АПКР-ПМК'!D15</f>
        <v>0</v>
      </c>
      <c r="D48" s="576">
        <f>'[1]АПКР-ПМК'!E15</f>
        <v>0</v>
      </c>
      <c r="E48" s="560">
        <f>C48-D48-F48</f>
        <v>0</v>
      </c>
      <c r="F48" s="559"/>
      <c r="G48" s="561"/>
      <c r="H48" s="562"/>
      <c r="I48" s="562"/>
      <c r="J48" s="562"/>
      <c r="K48" s="562"/>
      <c r="L48" s="729"/>
      <c r="M48" s="562"/>
      <c r="N48" s="562"/>
      <c r="O48" s="563"/>
      <c r="P48" s="558">
        <v>0.5</v>
      </c>
      <c r="Q48" s="559">
        <f t="shared" si="26"/>
        <v>0</v>
      </c>
    </row>
    <row r="49" spans="1:17" s="564" customFormat="1">
      <c r="A49" s="573">
        <v>4</v>
      </c>
      <c r="B49" s="587">
        <v>1</v>
      </c>
      <c r="C49" s="576">
        <f>'[1]АПКР-ПМК'!D16</f>
        <v>0</v>
      </c>
      <c r="D49" s="576">
        <f>'[1]АПКР-ПМК'!E16</f>
        <v>0</v>
      </c>
      <c r="E49" s="596">
        <f>C49-D49-F49</f>
        <v>0</v>
      </c>
      <c r="F49" s="575"/>
      <c r="G49" s="597"/>
      <c r="H49" s="588"/>
      <c r="I49" s="588"/>
      <c r="J49" s="588"/>
      <c r="K49" s="588"/>
      <c r="L49" s="733"/>
      <c r="M49" s="588"/>
      <c r="N49" s="588"/>
      <c r="O49" s="598"/>
      <c r="P49" s="587">
        <v>1</v>
      </c>
      <c r="Q49" s="575">
        <f>SUM(G49:O49)*P49</f>
        <v>0</v>
      </c>
    </row>
    <row r="50" spans="1:17" s="564" customFormat="1" ht="26.25" thickBot="1">
      <c r="A50" s="604">
        <v>5</v>
      </c>
      <c r="B50" s="603" t="s">
        <v>411</v>
      </c>
      <c r="C50" s="928"/>
      <c r="D50" s="929"/>
      <c r="E50" s="929"/>
      <c r="F50" s="930"/>
      <c r="G50" s="602">
        <f>G46*$B$46*G$7+G47*$B$47*G$7+G48*$B$48*G$7+G49*$B$49*G$7</f>
        <v>0</v>
      </c>
      <c r="H50" s="731">
        <f t="shared" ref="H50:O50" si="27">H46*$B$46*H$7+H47*$B$47*H$7+H48*$B$48*H$7+H49*$B$49*H$7</f>
        <v>0</v>
      </c>
      <c r="I50" s="731">
        <f t="shared" si="27"/>
        <v>0</v>
      </c>
      <c r="J50" s="731">
        <f t="shared" si="27"/>
        <v>0</v>
      </c>
      <c r="K50" s="731">
        <f t="shared" si="27"/>
        <v>0</v>
      </c>
      <c r="L50" s="731">
        <f t="shared" si="27"/>
        <v>0</v>
      </c>
      <c r="M50" s="731">
        <f t="shared" si="27"/>
        <v>0</v>
      </c>
      <c r="N50" s="731">
        <f t="shared" si="27"/>
        <v>0</v>
      </c>
      <c r="O50" s="600">
        <f t="shared" si="27"/>
        <v>0</v>
      </c>
      <c r="P50" s="601"/>
      <c r="Q50" s="667">
        <f>SUM(G50:O50)</f>
        <v>0</v>
      </c>
    </row>
    <row r="51" spans="1:17" s="556" customFormat="1">
      <c r="A51" s="550" t="s">
        <v>11</v>
      </c>
      <c r="B51" s="551" t="s">
        <v>433</v>
      </c>
      <c r="C51" s="552">
        <f>SUM(C52:C55)</f>
        <v>0</v>
      </c>
      <c r="D51" s="552">
        <f t="shared" ref="D51:F51" si="28">SUM(D52:D55)</f>
        <v>0</v>
      </c>
      <c r="E51" s="552">
        <f t="shared" si="28"/>
        <v>0</v>
      </c>
      <c r="F51" s="552">
        <f t="shared" si="28"/>
        <v>0</v>
      </c>
      <c r="G51" s="553">
        <f>SUM(G52:G55)</f>
        <v>0</v>
      </c>
      <c r="H51" s="554">
        <f t="shared" ref="H51:O51" si="29">SUM(H52:H55)</f>
        <v>0</v>
      </c>
      <c r="I51" s="554">
        <f t="shared" si="29"/>
        <v>0</v>
      </c>
      <c r="J51" s="554">
        <f t="shared" si="29"/>
        <v>0</v>
      </c>
      <c r="K51" s="554">
        <f t="shared" si="29"/>
        <v>0</v>
      </c>
      <c r="L51" s="728">
        <f t="shared" si="29"/>
        <v>0</v>
      </c>
      <c r="M51" s="554">
        <f t="shared" si="29"/>
        <v>0</v>
      </c>
      <c r="N51" s="554">
        <f t="shared" si="29"/>
        <v>0</v>
      </c>
      <c r="O51" s="553">
        <f t="shared" si="29"/>
        <v>0</v>
      </c>
      <c r="P51" s="580"/>
      <c r="Q51" s="555">
        <f>Q52+Q53+Q54+Q55</f>
        <v>0</v>
      </c>
    </row>
    <row r="52" spans="1:17" s="564" customFormat="1">
      <c r="A52" s="565">
        <v>1</v>
      </c>
      <c r="B52" s="558">
        <v>0</v>
      </c>
      <c r="C52" s="576">
        <f>'[1]АПКР-ПСО'!D13</f>
        <v>0</v>
      </c>
      <c r="D52" s="576">
        <f>'[1]АПКР-ПСО'!E13</f>
        <v>0</v>
      </c>
      <c r="E52" s="560">
        <f>C52-D52-F52</f>
        <v>0</v>
      </c>
      <c r="F52" s="559"/>
      <c r="G52" s="561"/>
      <c r="H52" s="562"/>
      <c r="I52" s="562"/>
      <c r="J52" s="562"/>
      <c r="K52" s="562"/>
      <c r="L52" s="729"/>
      <c r="M52" s="562"/>
      <c r="N52" s="562"/>
      <c r="O52" s="563"/>
      <c r="P52" s="558">
        <v>0</v>
      </c>
      <c r="Q52" s="559">
        <f>SUM(G52:O52)*P52</f>
        <v>0</v>
      </c>
    </row>
    <row r="53" spans="1:17" s="564" customFormat="1">
      <c r="A53" s="565">
        <v>2</v>
      </c>
      <c r="B53" s="558">
        <v>0.2</v>
      </c>
      <c r="C53" s="576">
        <f>'[1]АПКР-ПСО'!D14</f>
        <v>0</v>
      </c>
      <c r="D53" s="576">
        <f>'[1]АПКР-ПСО'!E14</f>
        <v>0</v>
      </c>
      <c r="E53" s="560">
        <f>C53-D53-F53</f>
        <v>0</v>
      </c>
      <c r="F53" s="559"/>
      <c r="G53" s="561"/>
      <c r="H53" s="562"/>
      <c r="I53" s="562"/>
      <c r="J53" s="562"/>
      <c r="K53" s="562"/>
      <c r="L53" s="729"/>
      <c r="M53" s="562"/>
      <c r="N53" s="562"/>
      <c r="O53" s="563"/>
      <c r="P53" s="558">
        <v>0.2</v>
      </c>
      <c r="Q53" s="559">
        <f t="shared" ref="Q53:Q54" si="30">SUM(G53:O53)*P53</f>
        <v>0</v>
      </c>
    </row>
    <row r="54" spans="1:17" s="564" customFormat="1">
      <c r="A54" s="565">
        <v>3</v>
      </c>
      <c r="B54" s="558">
        <v>0.5</v>
      </c>
      <c r="C54" s="576">
        <f>'[1]АПКР-ПСО'!D15</f>
        <v>0</v>
      </c>
      <c r="D54" s="576">
        <f>'[1]АПКР-ПСО'!E15</f>
        <v>0</v>
      </c>
      <c r="E54" s="560">
        <f>C54-D54-F54</f>
        <v>0</v>
      </c>
      <c r="F54" s="559"/>
      <c r="G54" s="561"/>
      <c r="H54" s="562"/>
      <c r="I54" s="562"/>
      <c r="J54" s="562"/>
      <c r="K54" s="562"/>
      <c r="L54" s="729"/>
      <c r="M54" s="562"/>
      <c r="N54" s="562"/>
      <c r="O54" s="563"/>
      <c r="P54" s="558">
        <v>0.5</v>
      </c>
      <c r="Q54" s="559">
        <f t="shared" si="30"/>
        <v>0</v>
      </c>
    </row>
    <row r="55" spans="1:17" s="564" customFormat="1">
      <c r="A55" s="573">
        <v>4</v>
      </c>
      <c r="B55" s="587">
        <v>1</v>
      </c>
      <c r="C55" s="576">
        <f>'[1]АПКР-ПСО'!D16</f>
        <v>0</v>
      </c>
      <c r="D55" s="576">
        <f>'[1]АПКР-ПСО'!E16</f>
        <v>0</v>
      </c>
      <c r="E55" s="596">
        <f>C55-D55-F55</f>
        <v>0</v>
      </c>
      <c r="F55" s="575"/>
      <c r="G55" s="597"/>
      <c r="H55" s="588"/>
      <c r="I55" s="588"/>
      <c r="J55" s="588"/>
      <c r="K55" s="588"/>
      <c r="L55" s="733"/>
      <c r="M55" s="588"/>
      <c r="N55" s="588"/>
      <c r="O55" s="598"/>
      <c r="P55" s="587">
        <v>1</v>
      </c>
      <c r="Q55" s="566">
        <f>SUM(G55:O55)*P55</f>
        <v>0</v>
      </c>
    </row>
    <row r="56" spans="1:17" s="564" customFormat="1" ht="30" customHeight="1" thickBot="1">
      <c r="A56" s="604">
        <v>5</v>
      </c>
      <c r="B56" s="603" t="s">
        <v>476</v>
      </c>
      <c r="C56" s="928"/>
      <c r="D56" s="929"/>
      <c r="E56" s="929"/>
      <c r="F56" s="930"/>
      <c r="G56" s="602">
        <f>G52*$B$52*G$7+G53*$B$53*G$7+G54*$B$54*G$7+G55*$B$55*G$7</f>
        <v>0</v>
      </c>
      <c r="H56" s="731">
        <f t="shared" ref="H56:O56" si="31">H52*$B$52*H$7+H53*$B$53*H$7+H54*$B$54*H$7+H55*$B$55*H$7</f>
        <v>0</v>
      </c>
      <c r="I56" s="731">
        <f t="shared" si="31"/>
        <v>0</v>
      </c>
      <c r="J56" s="731">
        <f t="shared" si="31"/>
        <v>0</v>
      </c>
      <c r="K56" s="731">
        <f t="shared" si="31"/>
        <v>0</v>
      </c>
      <c r="L56" s="731">
        <f t="shared" si="31"/>
        <v>0</v>
      </c>
      <c r="M56" s="731">
        <f t="shared" si="31"/>
        <v>0</v>
      </c>
      <c r="N56" s="731">
        <f t="shared" si="31"/>
        <v>0</v>
      </c>
      <c r="O56" s="600">
        <f t="shared" si="31"/>
        <v>0</v>
      </c>
      <c r="P56" s="601"/>
      <c r="Q56" s="667">
        <f>SUM(G56:O56)</f>
        <v>0</v>
      </c>
    </row>
    <row r="57" spans="1:17" s="556" customFormat="1">
      <c r="A57" s="550" t="s">
        <v>12</v>
      </c>
      <c r="B57" s="551" t="s">
        <v>434</v>
      </c>
      <c r="C57" s="552">
        <f>SUM(C58:C61)</f>
        <v>0</v>
      </c>
      <c r="D57" s="552">
        <f t="shared" ref="D57:F57" si="32">SUM(D58:D61)</f>
        <v>0</v>
      </c>
      <c r="E57" s="552">
        <f t="shared" si="32"/>
        <v>0</v>
      </c>
      <c r="F57" s="552">
        <f t="shared" si="32"/>
        <v>0</v>
      </c>
      <c r="G57" s="553">
        <f>SUM(G58:G61)</f>
        <v>0</v>
      </c>
      <c r="H57" s="554">
        <f t="shared" ref="H57:O57" si="33">SUM(H58:H61)</f>
        <v>0</v>
      </c>
      <c r="I57" s="554">
        <f t="shared" si="33"/>
        <v>0</v>
      </c>
      <c r="J57" s="554">
        <f t="shared" si="33"/>
        <v>0</v>
      </c>
      <c r="K57" s="554">
        <f t="shared" si="33"/>
        <v>0</v>
      </c>
      <c r="L57" s="728">
        <f t="shared" si="33"/>
        <v>0</v>
      </c>
      <c r="M57" s="554">
        <f t="shared" si="33"/>
        <v>0</v>
      </c>
      <c r="N57" s="554">
        <f t="shared" si="33"/>
        <v>0</v>
      </c>
      <c r="O57" s="553">
        <f t="shared" si="33"/>
        <v>0</v>
      </c>
      <c r="P57" s="580"/>
      <c r="Q57" s="555">
        <f>Q58+Q59+Q60+Q61</f>
        <v>0</v>
      </c>
    </row>
    <row r="58" spans="1:17" s="564" customFormat="1">
      <c r="A58" s="565">
        <v>1</v>
      </c>
      <c r="B58" s="558">
        <v>0</v>
      </c>
      <c r="C58" s="576">
        <f>'[1]АПКР-ПДО'!D13</f>
        <v>0</v>
      </c>
      <c r="D58" s="576">
        <f>'[1]АПКР-ПДО'!E13</f>
        <v>0</v>
      </c>
      <c r="E58" s="560">
        <f>C58-D58-F58</f>
        <v>0</v>
      </c>
      <c r="F58" s="559"/>
      <c r="G58" s="561"/>
      <c r="H58" s="562"/>
      <c r="I58" s="562"/>
      <c r="J58" s="562"/>
      <c r="K58" s="562"/>
      <c r="L58" s="729"/>
      <c r="M58" s="562"/>
      <c r="N58" s="562"/>
      <c r="O58" s="563"/>
      <c r="P58" s="558">
        <v>0</v>
      </c>
      <c r="Q58" s="559">
        <f>SUM(G58:O58)*P58</f>
        <v>0</v>
      </c>
    </row>
    <row r="59" spans="1:17" s="564" customFormat="1">
      <c r="A59" s="565">
        <v>2</v>
      </c>
      <c r="B59" s="558">
        <v>0.2</v>
      </c>
      <c r="C59" s="576">
        <f>'[1]АПКР-ПДО'!D14</f>
        <v>0</v>
      </c>
      <c r="D59" s="576">
        <f>'[1]АПКР-ПДО'!E14</f>
        <v>0</v>
      </c>
      <c r="E59" s="560">
        <f>C59-D59-F59</f>
        <v>0</v>
      </c>
      <c r="F59" s="559"/>
      <c r="G59" s="561"/>
      <c r="H59" s="562"/>
      <c r="I59" s="562"/>
      <c r="J59" s="562"/>
      <c r="K59" s="562"/>
      <c r="L59" s="729"/>
      <c r="M59" s="562"/>
      <c r="N59" s="562"/>
      <c r="O59" s="563"/>
      <c r="P59" s="558">
        <v>0.2</v>
      </c>
      <c r="Q59" s="559">
        <f t="shared" ref="Q59:Q60" si="34">SUM(G59:O59)*P59</f>
        <v>0</v>
      </c>
    </row>
    <row r="60" spans="1:17" s="564" customFormat="1">
      <c r="A60" s="565">
        <v>3</v>
      </c>
      <c r="B60" s="558">
        <v>0.5</v>
      </c>
      <c r="C60" s="576">
        <f>'[1]АПКР-ПДО'!D15</f>
        <v>0</v>
      </c>
      <c r="D60" s="576">
        <f>'[1]АПКР-ПДО'!E15</f>
        <v>0</v>
      </c>
      <c r="E60" s="560">
        <f>C60-D60-F60</f>
        <v>0</v>
      </c>
      <c r="F60" s="559"/>
      <c r="G60" s="561"/>
      <c r="H60" s="562"/>
      <c r="I60" s="562"/>
      <c r="J60" s="562"/>
      <c r="K60" s="562"/>
      <c r="L60" s="729"/>
      <c r="M60" s="562"/>
      <c r="N60" s="562"/>
      <c r="O60" s="563"/>
      <c r="P60" s="558">
        <v>0.5</v>
      </c>
      <c r="Q60" s="559">
        <f t="shared" si="34"/>
        <v>0</v>
      </c>
    </row>
    <row r="61" spans="1:17" s="564" customFormat="1">
      <c r="A61" s="573">
        <v>4</v>
      </c>
      <c r="B61" s="587">
        <v>1</v>
      </c>
      <c r="C61" s="576">
        <f>'[1]АПКР-ПДО'!D16</f>
        <v>0</v>
      </c>
      <c r="D61" s="576">
        <f>'[1]АПКР-ПДО'!E16</f>
        <v>0</v>
      </c>
      <c r="E61" s="596">
        <f>C61-D61-F61</f>
        <v>0</v>
      </c>
      <c r="F61" s="575"/>
      <c r="G61" s="597"/>
      <c r="H61" s="588"/>
      <c r="I61" s="588"/>
      <c r="J61" s="588"/>
      <c r="K61" s="588"/>
      <c r="L61" s="733"/>
      <c r="M61" s="588"/>
      <c r="N61" s="588"/>
      <c r="O61" s="598"/>
      <c r="P61" s="587">
        <v>1</v>
      </c>
      <c r="Q61" s="566">
        <f>SUM(G61:O61)*P61</f>
        <v>0</v>
      </c>
    </row>
    <row r="62" spans="1:17" s="564" customFormat="1" ht="30" customHeight="1" thickBot="1">
      <c r="A62" s="604">
        <v>5</v>
      </c>
      <c r="B62" s="603" t="s">
        <v>477</v>
      </c>
      <c r="C62" s="928"/>
      <c r="D62" s="929"/>
      <c r="E62" s="929"/>
      <c r="F62" s="930"/>
      <c r="G62" s="602">
        <f>G58*$B$58*G$7+G59*$B$59*G$7+G60*$B$60*G$7+G61*$B$61*G$7</f>
        <v>0</v>
      </c>
      <c r="H62" s="731">
        <f t="shared" ref="H62:O62" si="35">H58*$B$58*H$7+H59*$B$59*H$7+H60*$B$60*H$7+H61*$B$61*H$7</f>
        <v>0</v>
      </c>
      <c r="I62" s="731">
        <f t="shared" si="35"/>
        <v>0</v>
      </c>
      <c r="J62" s="731">
        <f t="shared" si="35"/>
        <v>0</v>
      </c>
      <c r="K62" s="731">
        <f t="shared" si="35"/>
        <v>0</v>
      </c>
      <c r="L62" s="731">
        <f t="shared" si="35"/>
        <v>0</v>
      </c>
      <c r="M62" s="731">
        <f t="shared" si="35"/>
        <v>0</v>
      </c>
      <c r="N62" s="731">
        <f t="shared" si="35"/>
        <v>0</v>
      </c>
      <c r="O62" s="600">
        <f t="shared" si="35"/>
        <v>0</v>
      </c>
      <c r="P62" s="601"/>
      <c r="Q62" s="667">
        <f>SUM(G62:O62)</f>
        <v>0</v>
      </c>
    </row>
    <row r="63" spans="1:17" s="556" customFormat="1">
      <c r="A63" s="550" t="s">
        <v>13</v>
      </c>
      <c r="B63" s="551" t="s">
        <v>435</v>
      </c>
      <c r="C63" s="552">
        <f>SUM(C64:C67)</f>
        <v>0</v>
      </c>
      <c r="D63" s="552">
        <f t="shared" ref="D63:F63" si="36">SUM(D64:D67)</f>
        <v>0</v>
      </c>
      <c r="E63" s="552">
        <f t="shared" si="36"/>
        <v>0</v>
      </c>
      <c r="F63" s="552">
        <f t="shared" si="36"/>
        <v>0</v>
      </c>
      <c r="G63" s="553">
        <f>SUM(G64:G67)</f>
        <v>0</v>
      </c>
      <c r="H63" s="554">
        <f t="shared" ref="H63:O63" si="37">SUM(H64:H67)</f>
        <v>0</v>
      </c>
      <c r="I63" s="554">
        <f t="shared" si="37"/>
        <v>0</v>
      </c>
      <c r="J63" s="554">
        <f t="shared" si="37"/>
        <v>0</v>
      </c>
      <c r="K63" s="554">
        <f t="shared" si="37"/>
        <v>0</v>
      </c>
      <c r="L63" s="728">
        <f t="shared" si="37"/>
        <v>0</v>
      </c>
      <c r="M63" s="554">
        <f t="shared" si="37"/>
        <v>0</v>
      </c>
      <c r="N63" s="554">
        <f t="shared" si="37"/>
        <v>0</v>
      </c>
      <c r="O63" s="553">
        <f t="shared" si="37"/>
        <v>0</v>
      </c>
      <c r="P63" s="580"/>
      <c r="Q63" s="555">
        <f>Q64+Q65+Q66+Q67</f>
        <v>0</v>
      </c>
    </row>
    <row r="64" spans="1:17" s="564" customFormat="1">
      <c r="A64" s="573">
        <v>1</v>
      </c>
      <c r="B64" s="558">
        <v>0</v>
      </c>
      <c r="C64" s="576">
        <f>'[1]АПКР-УИФ'!D13</f>
        <v>0</v>
      </c>
      <c r="D64" s="576">
        <f>'[1]АПКР-УИФ'!E13</f>
        <v>0</v>
      </c>
      <c r="E64" s="560">
        <f>C64-D64-F64</f>
        <v>0</v>
      </c>
      <c r="F64" s="559"/>
      <c r="G64" s="561"/>
      <c r="H64" s="562"/>
      <c r="I64" s="562"/>
      <c r="J64" s="562"/>
      <c r="K64" s="562"/>
      <c r="L64" s="729"/>
      <c r="M64" s="562"/>
      <c r="N64" s="562"/>
      <c r="O64" s="563"/>
      <c r="P64" s="558">
        <v>0</v>
      </c>
      <c r="Q64" s="559">
        <f>SUM(G64:O64)*P64</f>
        <v>0</v>
      </c>
    </row>
    <row r="65" spans="1:21" s="564" customFormat="1">
      <c r="A65" s="573">
        <v>2</v>
      </c>
      <c r="B65" s="558">
        <v>0.2</v>
      </c>
      <c r="C65" s="576">
        <f>'[1]АПКР-УИФ'!D14</f>
        <v>0</v>
      </c>
      <c r="D65" s="576">
        <f>'[1]АПКР-УИФ'!E14</f>
        <v>0</v>
      </c>
      <c r="E65" s="560">
        <f>C65-D65-F65</f>
        <v>0</v>
      </c>
      <c r="F65" s="559"/>
      <c r="G65" s="561"/>
      <c r="H65" s="562"/>
      <c r="I65" s="562"/>
      <c r="J65" s="562"/>
      <c r="K65" s="562"/>
      <c r="L65" s="729"/>
      <c r="M65" s="562"/>
      <c r="N65" s="562"/>
      <c r="O65" s="563"/>
      <c r="P65" s="558">
        <v>0.2</v>
      </c>
      <c r="Q65" s="559">
        <f t="shared" ref="Q65:Q66" si="38">SUM(G65:O65)*P65</f>
        <v>0</v>
      </c>
    </row>
    <row r="66" spans="1:21" s="564" customFormat="1">
      <c r="A66" s="573">
        <v>3</v>
      </c>
      <c r="B66" s="558">
        <v>0.5</v>
      </c>
      <c r="C66" s="576">
        <f>'[1]АПКР-УИФ'!D15</f>
        <v>0</v>
      </c>
      <c r="D66" s="576">
        <f>'[1]АПКР-УИФ'!E15</f>
        <v>0</v>
      </c>
      <c r="E66" s="560">
        <f>C66-D66-F66</f>
        <v>0</v>
      </c>
      <c r="F66" s="559"/>
      <c r="G66" s="561"/>
      <c r="H66" s="562"/>
      <c r="I66" s="562"/>
      <c r="J66" s="562"/>
      <c r="K66" s="562"/>
      <c r="L66" s="729"/>
      <c r="M66" s="562"/>
      <c r="N66" s="562"/>
      <c r="O66" s="563"/>
      <c r="P66" s="558">
        <v>0.5</v>
      </c>
      <c r="Q66" s="559">
        <f t="shared" si="38"/>
        <v>0</v>
      </c>
    </row>
    <row r="67" spans="1:21" s="564" customFormat="1">
      <c r="A67" s="573">
        <v>4</v>
      </c>
      <c r="B67" s="587">
        <v>1</v>
      </c>
      <c r="C67" s="576">
        <f>'[1]АПКР-УИФ'!D16</f>
        <v>0</v>
      </c>
      <c r="D67" s="576">
        <f>'[1]АПКР-УИФ'!E16</f>
        <v>0</v>
      </c>
      <c r="E67" s="596">
        <f>C67-D67-F67</f>
        <v>0</v>
      </c>
      <c r="F67" s="575"/>
      <c r="G67" s="597"/>
      <c r="H67" s="588"/>
      <c r="I67" s="588"/>
      <c r="J67" s="588"/>
      <c r="K67" s="588"/>
      <c r="L67" s="733"/>
      <c r="M67" s="588"/>
      <c r="N67" s="588"/>
      <c r="O67" s="598"/>
      <c r="P67" s="587">
        <v>1</v>
      </c>
      <c r="Q67" s="566">
        <f>SUM(G67:O67)*P67</f>
        <v>0</v>
      </c>
    </row>
    <row r="68" spans="1:21" s="564" customFormat="1" ht="30" customHeight="1" thickBot="1">
      <c r="A68" s="604">
        <v>5</v>
      </c>
      <c r="B68" s="603" t="s">
        <v>441</v>
      </c>
      <c r="C68" s="928"/>
      <c r="D68" s="929"/>
      <c r="E68" s="929"/>
      <c r="F68" s="930"/>
      <c r="G68" s="602">
        <f>G64*$B$64*G$7+G65*$B$65*G$7+G66*$B$66*G$7+G67*$B$67*G$7</f>
        <v>0</v>
      </c>
      <c r="H68" s="731">
        <f t="shared" ref="H68:O68" si="39">H64*$B$64*H$7+H65*$B$65*H$7+H66*$B$66*H$7+H67*$B$67*H$7</f>
        <v>0</v>
      </c>
      <c r="I68" s="731">
        <f t="shared" si="39"/>
        <v>0</v>
      </c>
      <c r="J68" s="731">
        <f t="shared" si="39"/>
        <v>0</v>
      </c>
      <c r="K68" s="731">
        <f t="shared" si="39"/>
        <v>0</v>
      </c>
      <c r="L68" s="731">
        <f t="shared" si="39"/>
        <v>0</v>
      </c>
      <c r="M68" s="731">
        <f t="shared" si="39"/>
        <v>0</v>
      </c>
      <c r="N68" s="731">
        <f t="shared" si="39"/>
        <v>0</v>
      </c>
      <c r="O68" s="734">
        <f t="shared" si="39"/>
        <v>0</v>
      </c>
      <c r="P68" s="601"/>
      <c r="Q68" s="667">
        <f>SUM(G68:O68)</f>
        <v>0</v>
      </c>
    </row>
    <row r="69" spans="1:21" s="556" customFormat="1">
      <c r="A69" s="550" t="s">
        <v>14</v>
      </c>
      <c r="B69" s="551" t="s">
        <v>436</v>
      </c>
      <c r="C69" s="552">
        <f>SUM(C70:C73)</f>
        <v>0</v>
      </c>
      <c r="D69" s="552">
        <f t="shared" ref="D69:F69" si="40">SUM(D70:D73)</f>
        <v>0</v>
      </c>
      <c r="E69" s="552">
        <f t="shared" si="40"/>
        <v>0</v>
      </c>
      <c r="F69" s="552">
        <f t="shared" si="40"/>
        <v>0</v>
      </c>
      <c r="G69" s="553">
        <f>SUM(G70:G73)</f>
        <v>0</v>
      </c>
      <c r="H69" s="554">
        <f t="shared" ref="H69:O69" si="41">SUM(H70:H73)</f>
        <v>0</v>
      </c>
      <c r="I69" s="554">
        <f t="shared" si="41"/>
        <v>0</v>
      </c>
      <c r="J69" s="554">
        <f t="shared" si="41"/>
        <v>0</v>
      </c>
      <c r="K69" s="554">
        <f t="shared" si="41"/>
        <v>0</v>
      </c>
      <c r="L69" s="554">
        <f t="shared" si="41"/>
        <v>0</v>
      </c>
      <c r="M69" s="554">
        <f t="shared" si="41"/>
        <v>0</v>
      </c>
      <c r="N69" s="554">
        <f t="shared" si="41"/>
        <v>0</v>
      </c>
      <c r="O69" s="553">
        <f t="shared" si="41"/>
        <v>0</v>
      </c>
      <c r="P69" s="580"/>
      <c r="Q69" s="555">
        <f>Q70+Q71+Q72+Q73</f>
        <v>0</v>
      </c>
    </row>
    <row r="70" spans="1:21" s="564" customFormat="1">
      <c r="A70" s="565">
        <v>1</v>
      </c>
      <c r="B70" s="558">
        <v>0</v>
      </c>
      <c r="C70" s="576">
        <f>'[1]АПКР-ОП'!D13</f>
        <v>0</v>
      </c>
      <c r="D70" s="576">
        <f>'[1]АПКР-ОП'!E13</f>
        <v>0</v>
      </c>
      <c r="E70" s="560">
        <f>C70-D70-F70</f>
        <v>0</v>
      </c>
      <c r="F70" s="559"/>
      <c r="G70" s="561"/>
      <c r="H70" s="562"/>
      <c r="I70" s="562"/>
      <c r="J70" s="562"/>
      <c r="K70" s="562"/>
      <c r="L70" s="729"/>
      <c r="M70" s="562"/>
      <c r="N70" s="562"/>
      <c r="O70" s="563"/>
      <c r="P70" s="558">
        <v>0</v>
      </c>
      <c r="Q70" s="559">
        <f>SUM(G70:O70)*P70</f>
        <v>0</v>
      </c>
    </row>
    <row r="71" spans="1:21" s="564" customFormat="1">
      <c r="A71" s="565">
        <v>2</v>
      </c>
      <c r="B71" s="558">
        <v>0.2</v>
      </c>
      <c r="C71" s="576">
        <f>'[1]АПКР-ОП'!D14</f>
        <v>0</v>
      </c>
      <c r="D71" s="576">
        <f>'[1]АПКР-ОП'!E14</f>
        <v>0</v>
      </c>
      <c r="E71" s="560">
        <f>C71-D71-F71</f>
        <v>0</v>
      </c>
      <c r="F71" s="559"/>
      <c r="G71" s="561"/>
      <c r="H71" s="562"/>
      <c r="I71" s="562"/>
      <c r="J71" s="562"/>
      <c r="K71" s="562"/>
      <c r="L71" s="729"/>
      <c r="M71" s="562"/>
      <c r="N71" s="562"/>
      <c r="O71" s="563"/>
      <c r="P71" s="558">
        <v>0.2</v>
      </c>
      <c r="Q71" s="559">
        <f t="shared" ref="Q71:Q72" si="42">SUM(G71:O71)*P71</f>
        <v>0</v>
      </c>
    </row>
    <row r="72" spans="1:21" s="564" customFormat="1">
      <c r="A72" s="565">
        <v>3</v>
      </c>
      <c r="B72" s="558">
        <v>0.5</v>
      </c>
      <c r="C72" s="576">
        <f>'[1]АПКР-ОП'!D15</f>
        <v>0</v>
      </c>
      <c r="D72" s="576">
        <f>'[1]АПКР-ОП'!E15</f>
        <v>0</v>
      </c>
      <c r="E72" s="560">
        <f>C72-D72-F72</f>
        <v>0</v>
      </c>
      <c r="F72" s="559"/>
      <c r="G72" s="561"/>
      <c r="H72" s="562"/>
      <c r="I72" s="562"/>
      <c r="J72" s="562"/>
      <c r="K72" s="562"/>
      <c r="L72" s="729"/>
      <c r="M72" s="562"/>
      <c r="N72" s="562"/>
      <c r="O72" s="563"/>
      <c r="P72" s="558">
        <v>0.5</v>
      </c>
      <c r="Q72" s="559">
        <f t="shared" si="42"/>
        <v>0</v>
      </c>
    </row>
    <row r="73" spans="1:21" s="564" customFormat="1">
      <c r="A73" s="573">
        <v>4</v>
      </c>
      <c r="B73" s="587">
        <v>1</v>
      </c>
      <c r="C73" s="576">
        <f>'[1]АПКР-ОП'!D16</f>
        <v>0</v>
      </c>
      <c r="D73" s="576">
        <f>'[1]АПКР-ОП'!E16</f>
        <v>0</v>
      </c>
      <c r="E73" s="596">
        <f>C73-D73-F73</f>
        <v>0</v>
      </c>
      <c r="F73" s="575"/>
      <c r="G73" s="597"/>
      <c r="H73" s="588"/>
      <c r="I73" s="588"/>
      <c r="J73" s="588"/>
      <c r="K73" s="588"/>
      <c r="L73" s="733"/>
      <c r="M73" s="588"/>
      <c r="N73" s="588"/>
      <c r="O73" s="598"/>
      <c r="P73" s="587">
        <v>1</v>
      </c>
      <c r="Q73" s="566">
        <f>SUM(G73:O73)*P73</f>
        <v>0</v>
      </c>
    </row>
    <row r="74" spans="1:21" s="564" customFormat="1" ht="30" customHeight="1" thickBot="1">
      <c r="A74" s="604">
        <v>5</v>
      </c>
      <c r="B74" s="603" t="s">
        <v>442</v>
      </c>
      <c r="C74" s="928"/>
      <c r="D74" s="929"/>
      <c r="E74" s="929"/>
      <c r="F74" s="930"/>
      <c r="G74" s="602">
        <f>G70*$B$70*G$7+G71*$B$71*G$7+G72*$B$72*G$7+G73*$B$73*G$7</f>
        <v>0</v>
      </c>
      <c r="H74" s="731">
        <f t="shared" ref="H74:O74" si="43">H70*$B$70*H$7+H71*$B$71*H$7+H72*$B$72*H$7+H73*$B$73*H$7</f>
        <v>0</v>
      </c>
      <c r="I74" s="731">
        <f t="shared" si="43"/>
        <v>0</v>
      </c>
      <c r="J74" s="731">
        <f t="shared" si="43"/>
        <v>0</v>
      </c>
      <c r="K74" s="731">
        <f t="shared" si="43"/>
        <v>0</v>
      </c>
      <c r="L74" s="731">
        <f t="shared" si="43"/>
        <v>0</v>
      </c>
      <c r="M74" s="731">
        <f t="shared" si="43"/>
        <v>0</v>
      </c>
      <c r="N74" s="731">
        <f t="shared" si="43"/>
        <v>0</v>
      </c>
      <c r="O74" s="734">
        <f t="shared" si="43"/>
        <v>0</v>
      </c>
      <c r="P74" s="601"/>
      <c r="Q74" s="667">
        <f>SUM(G74:O74)</f>
        <v>0</v>
      </c>
    </row>
    <row r="75" spans="1:21" ht="30.75" customHeight="1" thickBot="1">
      <c r="A75" s="671" t="s">
        <v>15</v>
      </c>
      <c r="B75" s="581" t="s">
        <v>412</v>
      </c>
      <c r="C75" s="582">
        <f>C9+C15+C21+C27+C33+C39+C45+C51+C57+C63+C69</f>
        <v>0</v>
      </c>
      <c r="D75" s="582">
        <f>D9+D15+D21+D27+D33+D39+D45+D51+D57+D63+D69</f>
        <v>0</v>
      </c>
      <c r="E75" s="582">
        <f>E9+E15+E21+E27+E33+E39+E45+E51+E57+E63+E69</f>
        <v>0</v>
      </c>
      <c r="F75" s="582">
        <f>F9+F15+F21+F27+F33+F39+F45+F51+F57+F63+F69</f>
        <v>0</v>
      </c>
      <c r="G75" s="583">
        <f>G9+G15+G21+G27+G33+G39+G45+G51+G57+G63+G69</f>
        <v>0</v>
      </c>
      <c r="H75" s="584">
        <f t="shared" ref="H75:O75" si="44">H9+H15+H21+H27+H33+H39+H45+H51+H57+H63+H69</f>
        <v>0</v>
      </c>
      <c r="I75" s="584">
        <f t="shared" si="44"/>
        <v>0</v>
      </c>
      <c r="J75" s="584">
        <f t="shared" si="44"/>
        <v>0</v>
      </c>
      <c r="K75" s="584">
        <f t="shared" si="44"/>
        <v>0</v>
      </c>
      <c r="L75" s="735">
        <f t="shared" si="44"/>
        <v>0</v>
      </c>
      <c r="M75" s="584">
        <f t="shared" si="44"/>
        <v>0</v>
      </c>
      <c r="N75" s="584">
        <f t="shared" si="44"/>
        <v>0</v>
      </c>
      <c r="O75" s="585">
        <f t="shared" si="44"/>
        <v>0</v>
      </c>
      <c r="P75" s="586"/>
      <c r="Q75" s="586"/>
      <c r="R75" s="574"/>
      <c r="S75" s="574"/>
      <c r="T75" s="574"/>
      <c r="U75" s="574"/>
    </row>
    <row r="76" spans="1:21" ht="15.75" thickBot="1">
      <c r="A76" s="668" t="s">
        <v>16</v>
      </c>
      <c r="B76" s="677" t="s">
        <v>446</v>
      </c>
      <c r="C76" s="931"/>
      <c r="D76" s="863"/>
      <c r="E76" s="863"/>
      <c r="F76" s="863"/>
      <c r="G76" s="863"/>
      <c r="H76" s="863"/>
      <c r="I76" s="863"/>
      <c r="J76" s="863"/>
      <c r="K76" s="863"/>
      <c r="L76" s="863"/>
      <c r="M76" s="863"/>
      <c r="N76" s="863"/>
      <c r="O76" s="863"/>
      <c r="P76" s="864"/>
      <c r="Q76" s="676">
        <f>Q9+Q15+Q21+Q27+Q33+Q39+Q45+Q51+Q57+Q63+Q69</f>
        <v>0</v>
      </c>
      <c r="R76" s="574"/>
      <c r="S76" s="574"/>
      <c r="T76" s="574"/>
      <c r="U76" s="574"/>
    </row>
    <row r="77" spans="1:21" s="556" customFormat="1" ht="39.75" customHeight="1" thickBot="1">
      <c r="A77" s="668" t="s">
        <v>445</v>
      </c>
      <c r="B77" s="669" t="s">
        <v>413</v>
      </c>
      <c r="C77" s="922"/>
      <c r="D77" s="923"/>
      <c r="E77" s="923"/>
      <c r="F77" s="924"/>
      <c r="G77" s="672">
        <f>G14+G20+G26+G32+G38+G44+G50+G56+G62+G68+G74</f>
        <v>0</v>
      </c>
      <c r="H77" s="670">
        <f t="shared" ref="H77:O77" si="45">H14+H20+H26+H32+H38+H44+H50+H56+H62+H68+H74</f>
        <v>0</v>
      </c>
      <c r="I77" s="670">
        <f t="shared" si="45"/>
        <v>0</v>
      </c>
      <c r="J77" s="670">
        <f t="shared" si="45"/>
        <v>0</v>
      </c>
      <c r="K77" s="670">
        <f t="shared" si="45"/>
        <v>0</v>
      </c>
      <c r="L77" s="736">
        <f t="shared" si="45"/>
        <v>0</v>
      </c>
      <c r="M77" s="670">
        <f t="shared" si="45"/>
        <v>0</v>
      </c>
      <c r="N77" s="670">
        <f t="shared" si="45"/>
        <v>0</v>
      </c>
      <c r="O77" s="673">
        <f t="shared" si="45"/>
        <v>0</v>
      </c>
      <c r="P77" s="675"/>
      <c r="Q77" s="674">
        <f>Q14+Q20+Q26+Q32+Q38+Q44+Q50+Q56+Q62+Q68+Q74</f>
        <v>0</v>
      </c>
    </row>
    <row r="79" spans="1:21" ht="14.25">
      <c r="B79" s="262" t="s">
        <v>143</v>
      </c>
    </row>
  </sheetData>
  <mergeCells count="27">
    <mergeCell ref="A6:A7"/>
    <mergeCell ref="B6:B7"/>
    <mergeCell ref="C6:C7"/>
    <mergeCell ref="D6:D7"/>
    <mergeCell ref="E6:E7"/>
    <mergeCell ref="A1:B1"/>
    <mergeCell ref="A2:Q2"/>
    <mergeCell ref="A3:Q3"/>
    <mergeCell ref="A4:Q4"/>
    <mergeCell ref="D5:Q5"/>
    <mergeCell ref="C56:F56"/>
    <mergeCell ref="F6:F7"/>
    <mergeCell ref="G6:O6"/>
    <mergeCell ref="P6:P7"/>
    <mergeCell ref="Q6:Q7"/>
    <mergeCell ref="C14:F14"/>
    <mergeCell ref="C20:F20"/>
    <mergeCell ref="C26:F26"/>
    <mergeCell ref="C32:F32"/>
    <mergeCell ref="C38:F38"/>
    <mergeCell ref="C44:F44"/>
    <mergeCell ref="C50:F50"/>
    <mergeCell ref="C62:F62"/>
    <mergeCell ref="C68:F68"/>
    <mergeCell ref="C74:F74"/>
    <mergeCell ref="C76:P76"/>
    <mergeCell ref="C77:F77"/>
  </mergeCells>
  <printOptions horizontalCentered="1"/>
  <pageMargins left="0.19685039370078741" right="0.15748031496062992" top="0.35433070866141736" bottom="0.23622047244094491" header="0.15748031496062992" footer="0.15748031496062992"/>
  <pageSetup paperSize="9" scale="43" orientation="landscape" r:id="rId1"/>
  <headerFooter>
    <oddHeader>&amp;L&amp;"Tahoma,Regular"&amp;10Банка/Штедилница__________________________&amp;R&amp;"Tahoma,Regular"&amp;10Образец АПКР-Вонбилансно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4"/>
  <sheetViews>
    <sheetView zoomScaleNormal="100" workbookViewId="0">
      <selection activeCell="S21" sqref="S21"/>
    </sheetView>
  </sheetViews>
  <sheetFormatPr defaultColWidth="8" defaultRowHeight="14.25"/>
  <cols>
    <col min="1" max="1" width="6.28515625" style="249" customWidth="1"/>
    <col min="2" max="2" width="49.5703125" style="249" customWidth="1"/>
    <col min="3" max="3" width="13.85546875" style="249" bestFit="1" customWidth="1"/>
    <col min="4" max="12" width="10.42578125" style="249" customWidth="1"/>
    <col min="13" max="13" width="15.42578125" style="249" customWidth="1"/>
    <col min="14" max="16384" width="8" style="249"/>
  </cols>
  <sheetData>
    <row r="1" spans="1:13">
      <c r="A1" s="886"/>
      <c r="B1" s="886"/>
    </row>
    <row r="2" spans="1:13">
      <c r="A2" s="889" t="s">
        <v>504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</row>
    <row r="3" spans="1:13">
      <c r="A3" s="941" t="s">
        <v>271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  <c r="M3" s="941"/>
    </row>
    <row r="4" spans="1:13">
      <c r="A4" s="941" t="s">
        <v>281</v>
      </c>
      <c r="B4" s="941"/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</row>
    <row r="5" spans="1:13" ht="15" thickBot="1">
      <c r="A5" s="785"/>
      <c r="B5" s="785"/>
      <c r="C5" s="939" t="s">
        <v>41</v>
      </c>
      <c r="D5" s="940"/>
      <c r="E5" s="940"/>
      <c r="F5" s="940"/>
      <c r="G5" s="940"/>
      <c r="H5" s="940"/>
      <c r="I5" s="940"/>
      <c r="J5" s="940"/>
      <c r="K5" s="940"/>
      <c r="L5" s="940"/>
      <c r="M5" s="939"/>
    </row>
    <row r="6" spans="1:13" ht="58.5" customHeight="1" thickBot="1">
      <c r="A6" s="883" t="s">
        <v>49</v>
      </c>
      <c r="B6" s="890" t="s">
        <v>153</v>
      </c>
      <c r="C6" s="937" t="s">
        <v>263</v>
      </c>
      <c r="D6" s="894" t="s">
        <v>327</v>
      </c>
      <c r="E6" s="895"/>
      <c r="F6" s="895"/>
      <c r="G6" s="895"/>
      <c r="H6" s="895"/>
      <c r="I6" s="895"/>
      <c r="J6" s="895"/>
      <c r="K6" s="895"/>
      <c r="L6" s="896"/>
      <c r="M6" s="883" t="s">
        <v>272</v>
      </c>
    </row>
    <row r="7" spans="1:13" ht="35.25" customHeight="1" thickBot="1">
      <c r="A7" s="936"/>
      <c r="B7" s="936"/>
      <c r="C7" s="938"/>
      <c r="D7" s="268">
        <v>0</v>
      </c>
      <c r="E7" s="269">
        <v>0.1</v>
      </c>
      <c r="F7" s="269">
        <v>0.2</v>
      </c>
      <c r="G7" s="269">
        <v>0.35</v>
      </c>
      <c r="H7" s="269">
        <v>0.5</v>
      </c>
      <c r="I7" s="737">
        <v>0.7</v>
      </c>
      <c r="J7" s="269">
        <v>0.75</v>
      </c>
      <c r="K7" s="269">
        <v>1</v>
      </c>
      <c r="L7" s="270">
        <v>1.5</v>
      </c>
      <c r="M7" s="932"/>
    </row>
    <row r="8" spans="1:13" s="267" customFormat="1" ht="16.5" customHeight="1" thickBot="1">
      <c r="A8" s="252">
        <v>1</v>
      </c>
      <c r="B8" s="839">
        <v>2</v>
      </c>
      <c r="C8" s="787">
        <v>3</v>
      </c>
      <c r="D8" s="840">
        <v>4</v>
      </c>
      <c r="E8" s="841">
        <v>5</v>
      </c>
      <c r="F8" s="841">
        <v>6</v>
      </c>
      <c r="G8" s="841">
        <v>7</v>
      </c>
      <c r="H8" s="841">
        <v>8</v>
      </c>
      <c r="I8" s="842">
        <v>9</v>
      </c>
      <c r="J8" s="842">
        <v>10</v>
      </c>
      <c r="K8" s="843">
        <v>11</v>
      </c>
      <c r="L8" s="844">
        <v>12</v>
      </c>
      <c r="M8" s="786">
        <v>13</v>
      </c>
    </row>
    <row r="9" spans="1:13" s="442" customFormat="1" ht="28.5" customHeight="1">
      <c r="A9" s="845" t="s">
        <v>0</v>
      </c>
      <c r="B9" s="846" t="s">
        <v>273</v>
      </c>
      <c r="C9" s="681">
        <v>0</v>
      </c>
      <c r="D9" s="440">
        <v>0</v>
      </c>
      <c r="E9" s="441">
        <v>0</v>
      </c>
      <c r="F9" s="441">
        <v>0</v>
      </c>
      <c r="G9" s="678"/>
      <c r="H9" s="441">
        <v>0</v>
      </c>
      <c r="I9" s="738">
        <v>0</v>
      </c>
      <c r="J9" s="678"/>
      <c r="K9" s="441">
        <v>0</v>
      </c>
      <c r="L9" s="682">
        <v>0</v>
      </c>
      <c r="M9" s="681">
        <f>SUM(D9:L9)</f>
        <v>0</v>
      </c>
    </row>
    <row r="10" spans="1:13" s="442" customFormat="1" ht="28.5">
      <c r="A10" s="447" t="s">
        <v>1</v>
      </c>
      <c r="B10" s="847" t="s">
        <v>274</v>
      </c>
      <c r="C10" s="686">
        <v>0</v>
      </c>
      <c r="D10" s="456">
        <v>0</v>
      </c>
      <c r="E10" s="445">
        <v>0</v>
      </c>
      <c r="F10" s="445">
        <v>0</v>
      </c>
      <c r="G10" s="679"/>
      <c r="H10" s="445">
        <v>0</v>
      </c>
      <c r="I10" s="691">
        <v>0</v>
      </c>
      <c r="J10" s="679"/>
      <c r="K10" s="445">
        <v>0</v>
      </c>
      <c r="L10" s="683">
        <v>0</v>
      </c>
      <c r="M10" s="686">
        <f t="shared" ref="M10:M19" si="0">SUM(D10:L10)</f>
        <v>0</v>
      </c>
    </row>
    <row r="11" spans="1:13" s="442" customFormat="1">
      <c r="A11" s="448" t="s">
        <v>2</v>
      </c>
      <c r="B11" s="847" t="s">
        <v>275</v>
      </c>
      <c r="C11" s="686">
        <v>0</v>
      </c>
      <c r="D11" s="456">
        <v>0</v>
      </c>
      <c r="E11" s="445">
        <v>0</v>
      </c>
      <c r="F11" s="445">
        <v>0</v>
      </c>
      <c r="G11" s="679"/>
      <c r="H11" s="445">
        <v>0</v>
      </c>
      <c r="I11" s="691">
        <v>0</v>
      </c>
      <c r="J11" s="679"/>
      <c r="K11" s="445">
        <v>0</v>
      </c>
      <c r="L11" s="683">
        <v>0</v>
      </c>
      <c r="M11" s="686">
        <f t="shared" si="0"/>
        <v>0</v>
      </c>
    </row>
    <row r="12" spans="1:13" s="442" customFormat="1" ht="27.75" customHeight="1">
      <c r="A12" s="447" t="s">
        <v>3</v>
      </c>
      <c r="B12" s="847" t="s">
        <v>276</v>
      </c>
      <c r="C12" s="686">
        <v>0</v>
      </c>
      <c r="D12" s="456">
        <v>0</v>
      </c>
      <c r="E12" s="445">
        <v>0</v>
      </c>
      <c r="F12" s="445">
        <v>0</v>
      </c>
      <c r="G12" s="679"/>
      <c r="H12" s="445">
        <v>0</v>
      </c>
      <c r="I12" s="691">
        <v>0</v>
      </c>
      <c r="J12" s="679"/>
      <c r="K12" s="445">
        <v>0</v>
      </c>
      <c r="L12" s="683">
        <v>0</v>
      </c>
      <c r="M12" s="686">
        <f t="shared" si="0"/>
        <v>0</v>
      </c>
    </row>
    <row r="13" spans="1:13" s="442" customFormat="1">
      <c r="A13" s="447" t="s">
        <v>4</v>
      </c>
      <c r="B13" s="847" t="s">
        <v>277</v>
      </c>
      <c r="C13" s="686">
        <v>0</v>
      </c>
      <c r="D13" s="456">
        <v>0</v>
      </c>
      <c r="E13" s="445">
        <v>0</v>
      </c>
      <c r="F13" s="445">
        <v>0</v>
      </c>
      <c r="G13" s="679"/>
      <c r="H13" s="445">
        <v>0</v>
      </c>
      <c r="I13" s="691">
        <v>0</v>
      </c>
      <c r="J13" s="679"/>
      <c r="K13" s="445">
        <v>0</v>
      </c>
      <c r="L13" s="683">
        <v>0</v>
      </c>
      <c r="M13" s="686">
        <f t="shared" si="0"/>
        <v>0</v>
      </c>
    </row>
    <row r="14" spans="1:13" s="442" customFormat="1">
      <c r="A14" s="447" t="s">
        <v>9</v>
      </c>
      <c r="B14" s="847" t="s">
        <v>278</v>
      </c>
      <c r="C14" s="686">
        <v>0</v>
      </c>
      <c r="D14" s="456">
        <v>0</v>
      </c>
      <c r="E14" s="445">
        <v>0</v>
      </c>
      <c r="F14" s="445">
        <v>0</v>
      </c>
      <c r="G14" s="679"/>
      <c r="H14" s="445">
        <v>0</v>
      </c>
      <c r="I14" s="691">
        <v>0</v>
      </c>
      <c r="J14" s="679"/>
      <c r="K14" s="445">
        <v>0</v>
      </c>
      <c r="L14" s="683">
        <v>0</v>
      </c>
      <c r="M14" s="686">
        <f t="shared" si="0"/>
        <v>0</v>
      </c>
    </row>
    <row r="15" spans="1:13" s="442" customFormat="1">
      <c r="A15" s="447" t="s">
        <v>10</v>
      </c>
      <c r="B15" s="847" t="s">
        <v>279</v>
      </c>
      <c r="C15" s="686">
        <v>0</v>
      </c>
      <c r="D15" s="456">
        <v>0</v>
      </c>
      <c r="E15" s="445">
        <v>0</v>
      </c>
      <c r="F15" s="445">
        <v>0</v>
      </c>
      <c r="G15" s="679"/>
      <c r="H15" s="445">
        <v>0</v>
      </c>
      <c r="I15" s="691">
        <v>0</v>
      </c>
      <c r="J15" s="445">
        <v>0</v>
      </c>
      <c r="K15" s="445">
        <v>0</v>
      </c>
      <c r="L15" s="683">
        <v>0</v>
      </c>
      <c r="M15" s="686">
        <f t="shared" si="0"/>
        <v>0</v>
      </c>
    </row>
    <row r="16" spans="1:13" s="442" customFormat="1" ht="16.5" customHeight="1">
      <c r="A16" s="447" t="s">
        <v>11</v>
      </c>
      <c r="B16" s="847" t="s">
        <v>359</v>
      </c>
      <c r="C16" s="686">
        <v>0</v>
      </c>
      <c r="D16" s="690">
        <v>0</v>
      </c>
      <c r="E16" s="691">
        <v>0</v>
      </c>
      <c r="F16" s="691">
        <v>0</v>
      </c>
      <c r="G16" s="445">
        <v>0</v>
      </c>
      <c r="H16" s="691">
        <v>0</v>
      </c>
      <c r="I16" s="691">
        <v>0</v>
      </c>
      <c r="J16" s="679"/>
      <c r="K16" s="691">
        <v>0</v>
      </c>
      <c r="L16" s="683">
        <v>0</v>
      </c>
      <c r="M16" s="686">
        <f t="shared" si="0"/>
        <v>0</v>
      </c>
    </row>
    <row r="17" spans="1:17" s="442" customFormat="1">
      <c r="A17" s="447" t="s">
        <v>12</v>
      </c>
      <c r="B17" s="847" t="s">
        <v>360</v>
      </c>
      <c r="C17" s="686">
        <v>0</v>
      </c>
      <c r="D17" s="690">
        <v>0</v>
      </c>
      <c r="E17" s="691">
        <v>0</v>
      </c>
      <c r="F17" s="691">
        <v>0</v>
      </c>
      <c r="G17" s="679"/>
      <c r="H17" s="691">
        <v>0</v>
      </c>
      <c r="I17" s="691">
        <v>0</v>
      </c>
      <c r="J17" s="445">
        <v>0</v>
      </c>
      <c r="K17" s="445">
        <v>0</v>
      </c>
      <c r="L17" s="739">
        <v>0</v>
      </c>
      <c r="M17" s="686">
        <f t="shared" si="0"/>
        <v>0</v>
      </c>
    </row>
    <row r="18" spans="1:17" s="442" customFormat="1">
      <c r="A18" s="447" t="s">
        <v>13</v>
      </c>
      <c r="B18" s="847" t="s">
        <v>280</v>
      </c>
      <c r="C18" s="686">
        <v>0</v>
      </c>
      <c r="D18" s="456">
        <v>0</v>
      </c>
      <c r="E18" s="445">
        <v>0</v>
      </c>
      <c r="F18" s="445">
        <v>0</v>
      </c>
      <c r="G18" s="679"/>
      <c r="H18" s="445">
        <v>0</v>
      </c>
      <c r="I18" s="691">
        <v>0</v>
      </c>
      <c r="J18" s="679"/>
      <c r="K18" s="445">
        <v>0</v>
      </c>
      <c r="L18" s="683">
        <v>0</v>
      </c>
      <c r="M18" s="686">
        <f t="shared" si="0"/>
        <v>0</v>
      </c>
    </row>
    <row r="19" spans="1:17" s="442" customFormat="1" ht="15" thickBot="1">
      <c r="A19" s="447" t="s">
        <v>14</v>
      </c>
      <c r="B19" s="847" t="s">
        <v>104</v>
      </c>
      <c r="C19" s="686">
        <v>0</v>
      </c>
      <c r="D19" s="457">
        <v>0</v>
      </c>
      <c r="E19" s="458">
        <v>0</v>
      </c>
      <c r="F19" s="458">
        <v>0</v>
      </c>
      <c r="G19" s="680"/>
      <c r="H19" s="458">
        <v>0</v>
      </c>
      <c r="I19" s="740">
        <v>0</v>
      </c>
      <c r="J19" s="680"/>
      <c r="K19" s="458">
        <v>0</v>
      </c>
      <c r="L19" s="685">
        <v>0</v>
      </c>
      <c r="M19" s="686">
        <f t="shared" si="0"/>
        <v>0</v>
      </c>
    </row>
    <row r="20" spans="1:17" ht="30.75" customHeight="1" thickBot="1">
      <c r="A20" s="403" t="s">
        <v>15</v>
      </c>
      <c r="B20" s="459" t="s">
        <v>394</v>
      </c>
      <c r="C20" s="460">
        <f>SUM(C9:C19)</f>
        <v>0</v>
      </c>
      <c r="D20" s="461">
        <f>SUM(D9:D19)</f>
        <v>0</v>
      </c>
      <c r="E20" s="462">
        <f>SUM(E9:E19)</f>
        <v>0</v>
      </c>
      <c r="F20" s="462">
        <f t="shared" ref="F20:L20" si="1">SUM(F9:F19)</f>
        <v>0</v>
      </c>
      <c r="G20" s="462">
        <f t="shared" si="1"/>
        <v>0</v>
      </c>
      <c r="H20" s="462">
        <f t="shared" si="1"/>
        <v>0</v>
      </c>
      <c r="I20" s="741">
        <f t="shared" si="1"/>
        <v>0</v>
      </c>
      <c r="J20" s="462">
        <f t="shared" si="1"/>
        <v>0</v>
      </c>
      <c r="K20" s="462">
        <f t="shared" si="1"/>
        <v>0</v>
      </c>
      <c r="L20" s="463">
        <f t="shared" si="1"/>
        <v>0</v>
      </c>
      <c r="M20" s="464">
        <f>M9+M10+M11+M12+M13+M14+M15+M16+M17+M18+M19</f>
        <v>0</v>
      </c>
      <c r="N20" s="256"/>
      <c r="O20" s="256"/>
      <c r="P20" s="256"/>
      <c r="Q20" s="256"/>
    </row>
    <row r="21" spans="1:17" s="442" customFormat="1" ht="45.75" customHeight="1" thickBot="1">
      <c r="A21" s="848" t="s">
        <v>683</v>
      </c>
      <c r="B21" s="849" t="s">
        <v>684</v>
      </c>
      <c r="C21" s="850">
        <v>0</v>
      </c>
      <c r="D21" s="942">
        <v>2.5</v>
      </c>
      <c r="E21" s="943"/>
      <c r="F21" s="943"/>
      <c r="G21" s="943"/>
      <c r="H21" s="943"/>
      <c r="I21" s="943"/>
      <c r="J21" s="943"/>
      <c r="K21" s="943"/>
      <c r="L21" s="943"/>
      <c r="M21" s="851">
        <f>C21*D21</f>
        <v>0</v>
      </c>
    </row>
    <row r="22" spans="1:17" ht="17.25" customHeight="1" thickBot="1">
      <c r="A22" s="403" t="s">
        <v>16</v>
      </c>
      <c r="B22" s="944" t="s">
        <v>685</v>
      </c>
      <c r="C22" s="945"/>
      <c r="D22" s="946"/>
      <c r="E22" s="946"/>
      <c r="F22" s="946"/>
      <c r="G22" s="946"/>
      <c r="H22" s="946"/>
      <c r="I22" s="946"/>
      <c r="J22" s="946"/>
      <c r="K22" s="946"/>
      <c r="L22" s="947"/>
      <c r="M22" s="272">
        <f>8%*(M20+M21)</f>
        <v>0</v>
      </c>
      <c r="N22" s="256"/>
      <c r="O22" s="256"/>
      <c r="P22" s="256"/>
      <c r="Q22" s="256"/>
    </row>
    <row r="24" spans="1:17">
      <c r="B24" s="262" t="s">
        <v>143</v>
      </c>
    </row>
  </sheetData>
  <mergeCells count="12">
    <mergeCell ref="D21:L21"/>
    <mergeCell ref="B22:L22"/>
    <mergeCell ref="A1:B1"/>
    <mergeCell ref="A2:M2"/>
    <mergeCell ref="A3:M3"/>
    <mergeCell ref="A4:M4"/>
    <mergeCell ref="C5:M5"/>
    <mergeCell ref="A6:A7"/>
    <mergeCell ref="B6:B7"/>
    <mergeCell ref="C6:C7"/>
    <mergeCell ref="D6:L6"/>
    <mergeCell ref="M6:M7"/>
  </mergeCells>
  <printOptions horizontalCentered="1"/>
  <pageMargins left="0.34" right="0.18" top="0.73" bottom="0.22" header="0.46" footer="0.17"/>
  <pageSetup paperSize="9" scale="80" orientation="landscape" horizontalDpi="1200" verticalDpi="1200" r:id="rId1"/>
  <headerFooter alignWithMargins="0">
    <oddHeader>&amp;L&amp;"Tahoma,Regular"&amp;10Банка/Штедилница_________________________&amp;R&amp;"Tahoma,Regular"&amp;10Образец АПКР -Вкупно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zoomScaleNormal="100" workbookViewId="0"/>
  </sheetViews>
  <sheetFormatPr defaultRowHeight="14.25"/>
  <cols>
    <col min="1" max="1" width="9" style="2" customWidth="1"/>
    <col min="2" max="2" width="6.5703125" style="2" customWidth="1"/>
    <col min="3" max="3" width="67.42578125" style="2" customWidth="1"/>
    <col min="4" max="4" width="26.7109375" style="2" customWidth="1"/>
    <col min="5" max="16384" width="9.140625" style="2"/>
  </cols>
  <sheetData>
    <row r="4" spans="1:5" s="4" customFormat="1">
      <c r="A4" s="855" t="s">
        <v>39</v>
      </c>
      <c r="B4" s="855"/>
      <c r="C4" s="855"/>
      <c r="D4" s="855"/>
    </row>
    <row r="5" spans="1:5">
      <c r="A5" s="948" t="s">
        <v>503</v>
      </c>
      <c r="B5" s="948"/>
      <c r="C5" s="948"/>
      <c r="D5" s="948"/>
    </row>
    <row r="6" spans="1:5" ht="15" thickBot="1">
      <c r="A6" s="411"/>
      <c r="B6" s="411"/>
      <c r="C6" s="411"/>
      <c r="D6" s="308" t="s">
        <v>41</v>
      </c>
    </row>
    <row r="7" spans="1:5" ht="31.5" customHeight="1">
      <c r="B7" s="413" t="s">
        <v>49</v>
      </c>
      <c r="C7" s="410" t="s">
        <v>153</v>
      </c>
      <c r="D7" s="412" t="s">
        <v>51</v>
      </c>
      <c r="E7" s="6"/>
    </row>
    <row r="8" spans="1:5">
      <c r="B8" s="126">
        <v>1</v>
      </c>
      <c r="C8" s="21" t="s">
        <v>447</v>
      </c>
      <c r="D8" s="404">
        <f>'АПКР-ЦВ и ЦБ'!D11+'АПКР-ЛСРВ'!D11+'АПКР-ЈИ'!D11+'АПКР-МРБ и МО'!D11+'АПКР-Б'!D11+'АПКР-ДТД'!D11+'АПКР-ПМК'!D11+'АПКР-ПСО'!D11+'АПКР-ПДО'!D11+'АПКР-УИФ'!D11+'АПКР-ОП'!D11</f>
        <v>0</v>
      </c>
    </row>
    <row r="9" spans="1:5" ht="17.25" customHeight="1">
      <c r="B9" s="126">
        <v>2</v>
      </c>
      <c r="C9" s="21" t="s">
        <v>363</v>
      </c>
      <c r="D9" s="404">
        <f>'АПКР-ЦВ и ЦБ'!D12+'АПКР-ЛСРВ'!D12+'АПКР-ЈИ'!D12+'АПКР-МРБ и МО'!D12+'АПКР-Б'!D12+'АПКР-ДТД'!D12+'АПКР-ПМК'!D12+'АПКР-ПСО'!D12+'АПКР-ПДО'!D12+'АПКР-УИФ'!D12+'АПКР-ОП'!D12</f>
        <v>0</v>
      </c>
    </row>
    <row r="10" spans="1:5">
      <c r="B10" s="126">
        <v>3</v>
      </c>
      <c r="C10" s="5" t="s">
        <v>364</v>
      </c>
      <c r="D10" s="404">
        <f>ПТ!C30</f>
        <v>0</v>
      </c>
    </row>
    <row r="11" spans="1:5" s="4" customFormat="1">
      <c r="B11" s="420">
        <v>4</v>
      </c>
      <c r="C11" s="51" t="s">
        <v>365</v>
      </c>
      <c r="D11" s="52">
        <f>D8+D9+D10</f>
        <v>0</v>
      </c>
    </row>
    <row r="12" spans="1:5" s="4" customFormat="1">
      <c r="B12" s="421">
        <v>5</v>
      </c>
      <c r="C12" s="422" t="s">
        <v>366</v>
      </c>
      <c r="D12" s="423">
        <f>ПТ!E30</f>
        <v>0</v>
      </c>
    </row>
    <row r="13" spans="1:5" s="4" customFormat="1" ht="15" thickBot="1">
      <c r="B13" s="424">
        <v>6</v>
      </c>
      <c r="C13" s="24" t="s">
        <v>367</v>
      </c>
      <c r="D13" s="505" t="e">
        <f>D12/D11</f>
        <v>#DIV/0!</v>
      </c>
    </row>
  </sheetData>
  <mergeCells count="2">
    <mergeCell ref="A4:D4"/>
    <mergeCell ref="A5:D5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&amp;L&amp;"Tahoma,Regular"Банка/Штедилница_______________________________&amp;R&amp;"Tahoma,Regular"Образец ВА</oddHeader>
  </headerFooter>
  <ignoredErrors>
    <ignoredError sqref="D1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15"/>
  <sheetViews>
    <sheetView topLeftCell="B6" zoomScale="68" zoomScaleNormal="68" workbookViewId="0">
      <pane xSplit="2" ySplit="4" topLeftCell="D10" activePane="bottomRight" state="frozen"/>
      <selection activeCell="B6" sqref="B6"/>
      <selection pane="topRight" activeCell="D6" sqref="D6"/>
      <selection pane="bottomLeft" activeCell="B10" sqref="B10"/>
      <selection pane="bottomRight" activeCell="B6" sqref="B6"/>
    </sheetView>
  </sheetViews>
  <sheetFormatPr defaultColWidth="8" defaultRowHeight="14.25"/>
  <cols>
    <col min="1" max="1" width="1.7109375" style="249" customWidth="1"/>
    <col min="2" max="2" width="8" style="249" customWidth="1"/>
    <col min="3" max="3" width="72.140625" style="249" customWidth="1"/>
    <col min="4" max="4" width="20.85546875" style="249" customWidth="1"/>
    <col min="5" max="5" width="13.42578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373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36.7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21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273" t="s">
        <v>284</v>
      </c>
    </row>
    <row r="9" spans="2:18" s="267" customFormat="1" ht="14.25" customHeight="1" thickBot="1">
      <c r="B9" s="273">
        <v>1</v>
      </c>
      <c r="C9" s="266">
        <v>2</v>
      </c>
      <c r="D9" s="266">
        <v>3</v>
      </c>
      <c r="E9" s="252">
        <v>4</v>
      </c>
      <c r="F9" s="273" t="s">
        <v>17</v>
      </c>
      <c r="G9" s="264">
        <v>6</v>
      </c>
      <c r="H9" s="273" t="s">
        <v>18</v>
      </c>
      <c r="I9" s="264">
        <v>8</v>
      </c>
      <c r="J9" s="509">
        <v>9</v>
      </c>
      <c r="K9" s="265">
        <v>10</v>
      </c>
      <c r="L9" s="264">
        <v>11</v>
      </c>
      <c r="M9" s="264">
        <v>12</v>
      </c>
      <c r="N9" s="264">
        <v>13</v>
      </c>
      <c r="O9" s="287" t="s">
        <v>400</v>
      </c>
      <c r="P9" s="273" t="s">
        <v>286</v>
      </c>
      <c r="Q9" s="273" t="s">
        <v>287</v>
      </c>
      <c r="R9" s="273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274"/>
      <c r="J10" s="274"/>
      <c r="K10" s="274"/>
      <c r="L10" s="274"/>
      <c r="M10" s="274"/>
      <c r="N10" s="274"/>
      <c r="O10" s="274"/>
      <c r="P10" s="274"/>
      <c r="Q10" s="274"/>
      <c r="R10" s="274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254"/>
      <c r="J11" s="254"/>
      <c r="K11" s="254"/>
      <c r="L11" s="254"/>
      <c r="M11" s="254"/>
      <c r="N11" s="254"/>
      <c r="O11" s="254"/>
      <c r="P11" s="254"/>
      <c r="Q11" s="254"/>
      <c r="R11" s="254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4" si="0">D12-E12</f>
        <v>0</v>
      </c>
      <c r="G12" s="900"/>
      <c r="H12" s="276">
        <f>H13+H14+H15+H16</f>
        <v>0</v>
      </c>
      <c r="I12" s="254"/>
      <c r="J12" s="254"/>
      <c r="K12" s="254"/>
      <c r="L12" s="254"/>
      <c r="M12" s="254"/>
      <c r="N12" s="254"/>
      <c r="O12" s="254"/>
      <c r="P12" s="254"/>
      <c r="Q12" s="254"/>
      <c r="R12" s="254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254"/>
      <c r="J13" s="254"/>
      <c r="K13" s="254"/>
      <c r="L13" s="254"/>
      <c r="M13" s="254"/>
      <c r="N13" s="254"/>
      <c r="O13" s="254"/>
      <c r="P13" s="254"/>
      <c r="Q13" s="254"/>
      <c r="R13" s="254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254"/>
      <c r="J14" s="254"/>
      <c r="K14" s="254"/>
      <c r="L14" s="254"/>
      <c r="M14" s="254"/>
      <c r="N14" s="254"/>
      <c r="O14" s="254"/>
      <c r="P14" s="254"/>
      <c r="Q14" s="254"/>
      <c r="R14" s="254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ref="F15" si="2">D15-E15</f>
        <v>0</v>
      </c>
      <c r="G15" s="285">
        <v>0.5</v>
      </c>
      <c r="H15" s="277">
        <f t="shared" si="1"/>
        <v>0</v>
      </c>
      <c r="I15" s="254"/>
      <c r="J15" s="254"/>
      <c r="K15" s="254"/>
      <c r="L15" s="254"/>
      <c r="M15" s="254"/>
      <c r="N15" s="254"/>
      <c r="O15" s="254"/>
      <c r="P15" s="254"/>
      <c r="Q15" s="254"/>
      <c r="R15" s="254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284"/>
      <c r="J16" s="284"/>
      <c r="K16" s="284"/>
      <c r="L16" s="284"/>
      <c r="M16" s="284"/>
      <c r="N16" s="284"/>
      <c r="O16" s="284"/>
      <c r="P16" s="284"/>
      <c r="Q16" s="284"/>
      <c r="R16" s="284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3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3.5" customHeight="1">
      <c r="B21" s="858"/>
      <c r="C21" s="524" t="s">
        <v>402</v>
      </c>
      <c r="D21" s="277"/>
      <c r="E21" s="277"/>
      <c r="F21" s="510">
        <f t="shared" si="3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3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4.2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4.25" customHeight="1">
      <c r="B25" s="873"/>
      <c r="C25" s="524" t="s">
        <v>403</v>
      </c>
      <c r="D25" s="277"/>
      <c r="E25" s="277"/>
      <c r="F25" s="277">
        <f t="shared" ref="F25:F26" si="4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4.25" customHeight="1">
      <c r="B26" s="873"/>
      <c r="C26" s="524" t="s">
        <v>402</v>
      </c>
      <c r="D26" s="277"/>
      <c r="E26" s="277"/>
      <c r="F26" s="618">
        <f t="shared" si="4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515"/>
      <c r="M28" s="515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13.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5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5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6">L35*N35</f>
        <v>0</v>
      </c>
      <c r="Q35" s="433">
        <f t="shared" ref="Q35:Q37" si="7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6"/>
        <v>0</v>
      </c>
      <c r="Q36" s="433">
        <f t="shared" si="7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6"/>
        <v>0</v>
      </c>
      <c r="Q37" s="433">
        <f t="shared" si="7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506">
        <f>SUM(R42:R45)</f>
        <v>0</v>
      </c>
    </row>
    <row r="39" spans="2:18" ht="20.2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8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8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519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3.5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9">L43*N43</f>
        <v>0</v>
      </c>
      <c r="Q43" s="433">
        <f t="shared" ref="Q43:Q45" si="10">M43*N43</f>
        <v>0</v>
      </c>
      <c r="R43" s="434">
        <f t="shared" ref="R43:R44" si="11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9"/>
        <v>0</v>
      </c>
      <c r="Q44" s="433">
        <f t="shared" si="10"/>
        <v>0</v>
      </c>
      <c r="R44" s="434">
        <f t="shared" si="11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507">
        <f>K41+K40</f>
        <v>0</v>
      </c>
      <c r="L45" s="507"/>
      <c r="M45" s="278"/>
      <c r="N45" s="519">
        <v>0.5</v>
      </c>
      <c r="O45" s="435">
        <f>K45*N45</f>
        <v>0</v>
      </c>
      <c r="P45" s="433">
        <f t="shared" si="9"/>
        <v>0</v>
      </c>
      <c r="Q45" s="433">
        <f t="shared" si="10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2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18" ht="13.5" customHeight="1">
      <c r="B49" s="858"/>
      <c r="C49" s="524" t="s">
        <v>402</v>
      </c>
      <c r="D49" s="277"/>
      <c r="E49" s="277"/>
      <c r="F49" s="277">
        <f t="shared" si="12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18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42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18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3">L51*N51</f>
        <v>0</v>
      </c>
      <c r="Q51" s="433">
        <f t="shared" ref="Q51:Q53" si="14">M51*N51</f>
        <v>0</v>
      </c>
      <c r="R51" s="437">
        <f t="shared" ref="R51:R53" si="15">P51+Q51</f>
        <v>0</v>
      </c>
    </row>
    <row r="52" spans="2:18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3"/>
        <v>0</v>
      </c>
      <c r="Q52" s="433">
        <f t="shared" si="14"/>
        <v>0</v>
      </c>
      <c r="R52" s="437">
        <f t="shared" si="15"/>
        <v>0</v>
      </c>
    </row>
    <row r="53" spans="2:18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3"/>
        <v>0</v>
      </c>
      <c r="Q53" s="433">
        <f t="shared" si="14"/>
        <v>0</v>
      </c>
      <c r="R53" s="437">
        <f t="shared" si="15"/>
        <v>0</v>
      </c>
    </row>
    <row r="54" spans="2:18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508">
        <f>K48+K49</f>
        <v>0</v>
      </c>
      <c r="L54" s="508"/>
      <c r="M54" s="255"/>
      <c r="N54" s="517">
        <v>0.75</v>
      </c>
      <c r="O54" s="435">
        <f>K54*N54</f>
        <v>0</v>
      </c>
      <c r="P54" s="435">
        <f t="shared" si="13"/>
        <v>0</v>
      </c>
      <c r="Q54" s="435">
        <f>M54*N54</f>
        <v>0</v>
      </c>
      <c r="R54" s="436">
        <f>O54+P54+Q54</f>
        <v>0</v>
      </c>
    </row>
    <row r="55" spans="2:18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507">
        <f>SUM(R60:R64)</f>
        <v>0</v>
      </c>
    </row>
    <row r="56" spans="2:18" ht="12" customHeight="1">
      <c r="B56" s="858"/>
      <c r="C56" s="523" t="s">
        <v>448</v>
      </c>
      <c r="D56" s="277"/>
      <c r="E56" s="277"/>
      <c r="F56" s="277">
        <f t="shared" ref="F56:F57" si="16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18" ht="13.5" customHeight="1">
      <c r="B57" s="858"/>
      <c r="C57" s="514" t="s">
        <v>268</v>
      </c>
      <c r="D57" s="429"/>
      <c r="E57" s="429"/>
      <c r="F57" s="277">
        <f t="shared" si="16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18" ht="13.5" customHeight="1">
      <c r="B58" s="858"/>
      <c r="C58" s="524" t="s">
        <v>403</v>
      </c>
      <c r="D58" s="277"/>
      <c r="E58" s="277"/>
      <c r="F58" s="277">
        <f t="shared" ref="F58:F59" si="17">D58-E58</f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18" ht="13.5" customHeight="1">
      <c r="B59" s="858"/>
      <c r="C59" s="524" t="s">
        <v>402</v>
      </c>
      <c r="D59" s="277"/>
      <c r="E59" s="277"/>
      <c r="F59" s="277">
        <f t="shared" si="17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</row>
    <row r="60" spans="2:18" ht="13.5" customHeight="1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</row>
    <row r="61" spans="2:18" ht="13.5" customHeight="1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8">L61*N61</f>
        <v>0</v>
      </c>
      <c r="Q61" s="433">
        <f t="shared" ref="Q61:Q64" si="19">M61*N61</f>
        <v>0</v>
      </c>
      <c r="R61" s="437">
        <f>P61+Q61</f>
        <v>0</v>
      </c>
    </row>
    <row r="62" spans="2:18" ht="13.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8"/>
        <v>0</v>
      </c>
      <c r="Q62" s="433">
        <f t="shared" si="19"/>
        <v>0</v>
      </c>
      <c r="R62" s="437">
        <f t="shared" ref="R62:R63" si="20">P62+Q62</f>
        <v>0</v>
      </c>
    </row>
    <row r="63" spans="2:18" ht="13.5" customHeight="1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507"/>
      <c r="M63" s="507"/>
      <c r="N63" s="519">
        <v>0.5</v>
      </c>
      <c r="O63" s="646"/>
      <c r="P63" s="433">
        <f t="shared" si="18"/>
        <v>0</v>
      </c>
      <c r="Q63" s="433">
        <f t="shared" si="19"/>
        <v>0</v>
      </c>
      <c r="R63" s="437">
        <f t="shared" si="20"/>
        <v>0</v>
      </c>
    </row>
    <row r="64" spans="2:18" ht="13.5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508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8"/>
        <v>0</v>
      </c>
      <c r="Q64" s="433">
        <f t="shared" si="19"/>
        <v>0</v>
      </c>
      <c r="R64" s="436">
        <f>O64+P64+Q64</f>
        <v>0</v>
      </c>
    </row>
    <row r="65" spans="2:22" ht="13.5" customHeight="1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22" ht="13.5" customHeight="1">
      <c r="B66" s="858"/>
      <c r="C66" s="521" t="s">
        <v>269</v>
      </c>
      <c r="D66" s="427"/>
      <c r="E66" s="507"/>
      <c r="F66" s="277">
        <f t="shared" ref="F66:F67" si="21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22" ht="13.5" customHeight="1">
      <c r="B67" s="858"/>
      <c r="C67" s="514" t="s">
        <v>270</v>
      </c>
      <c r="D67" s="429"/>
      <c r="E67" s="429"/>
      <c r="F67" s="277">
        <f t="shared" si="21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22" ht="13.5" customHeight="1">
      <c r="B68" s="858"/>
      <c r="C68" s="524" t="s">
        <v>403</v>
      </c>
      <c r="D68" s="277"/>
      <c r="E68" s="277"/>
      <c r="F68" s="277">
        <f t="shared" ref="F68:F69" si="22">D68-E68</f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22" ht="13.5" customHeight="1">
      <c r="B69" s="858"/>
      <c r="C69" s="524" t="s">
        <v>402</v>
      </c>
      <c r="D69" s="277"/>
      <c r="E69" s="277"/>
      <c r="F69" s="277">
        <f t="shared" si="22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22" ht="13.5" customHeight="1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507"/>
      <c r="M70" s="283"/>
      <c r="N70" s="520">
        <v>0</v>
      </c>
      <c r="O70" s="622"/>
      <c r="P70" s="433">
        <f t="shared" ref="P70" si="23">N70*L70</f>
        <v>0</v>
      </c>
      <c r="Q70" s="433">
        <f t="shared" ref="Q70" si="24">M70*N70</f>
        <v>0</v>
      </c>
      <c r="R70" s="437">
        <f>P70+Q70</f>
        <v>0</v>
      </c>
    </row>
    <row r="71" spans="2:22" ht="13.5" customHeight="1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427"/>
      <c r="M71" s="507"/>
      <c r="N71" s="520">
        <v>0.1</v>
      </c>
      <c r="O71" s="622"/>
      <c r="P71" s="433">
        <f t="shared" ref="P71:P75" si="25">N71*L71</f>
        <v>0</v>
      </c>
      <c r="Q71" s="433">
        <f t="shared" ref="Q71:Q75" si="26">M71*N71</f>
        <v>0</v>
      </c>
      <c r="R71" s="437">
        <f t="shared" ref="R71:R74" si="27">P71+Q71</f>
        <v>0</v>
      </c>
    </row>
    <row r="72" spans="2:22" ht="13.5" customHeight="1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5"/>
        <v>0</v>
      </c>
      <c r="Q72" s="433">
        <f t="shared" si="26"/>
        <v>0</v>
      </c>
      <c r="R72" s="437">
        <f t="shared" si="27"/>
        <v>0</v>
      </c>
    </row>
    <row r="73" spans="2:22" ht="13.5" customHeight="1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507"/>
      <c r="M73" s="277"/>
      <c r="N73" s="285">
        <v>0.5</v>
      </c>
      <c r="O73" s="621"/>
      <c r="P73" s="433">
        <f t="shared" si="25"/>
        <v>0</v>
      </c>
      <c r="Q73" s="433">
        <f t="shared" si="26"/>
        <v>0</v>
      </c>
      <c r="R73" s="437">
        <f t="shared" si="27"/>
        <v>0</v>
      </c>
    </row>
    <row r="74" spans="2:22" ht="13.5" customHeight="1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427"/>
      <c r="M74" s="277"/>
      <c r="N74" s="285">
        <v>1</v>
      </c>
      <c r="O74" s="646"/>
      <c r="P74" s="433">
        <f t="shared" si="25"/>
        <v>0</v>
      </c>
      <c r="Q74" s="433">
        <f t="shared" si="26"/>
        <v>0</v>
      </c>
      <c r="R74" s="437">
        <f t="shared" si="27"/>
        <v>0</v>
      </c>
    </row>
    <row r="75" spans="2:22" ht="13.5" customHeight="1" thickBot="1">
      <c r="B75" s="859"/>
      <c r="C75" s="651"/>
      <c r="D75" s="652"/>
      <c r="E75" s="652"/>
      <c r="F75" s="653"/>
      <c r="G75" s="870"/>
      <c r="H75" s="870"/>
      <c r="I75" s="867"/>
      <c r="J75" s="870"/>
      <c r="K75" s="508">
        <f>K68+K69</f>
        <v>0</v>
      </c>
      <c r="L75" s="278"/>
      <c r="M75" s="278"/>
      <c r="N75" s="513">
        <v>1.5</v>
      </c>
      <c r="O75" s="435">
        <f>K75*N75</f>
        <v>0</v>
      </c>
      <c r="P75" s="433">
        <f t="shared" si="25"/>
        <v>0</v>
      </c>
      <c r="Q75" s="433">
        <f t="shared" si="26"/>
        <v>0</v>
      </c>
      <c r="R75" s="436">
        <f>O75+P75+Q75</f>
        <v>0</v>
      </c>
    </row>
    <row r="76" spans="2:22" ht="15.75" thickBot="1">
      <c r="B76" s="291" t="s">
        <v>2</v>
      </c>
      <c r="C76" s="862" t="s">
        <v>382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  <c r="S76" s="256"/>
      <c r="T76" s="256"/>
      <c r="U76" s="256"/>
      <c r="V76" s="256"/>
    </row>
    <row r="77" spans="2:22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  <c r="S77" s="256"/>
      <c r="T77" s="256"/>
      <c r="U77" s="256"/>
      <c r="V77" s="256"/>
    </row>
    <row r="78" spans="2:22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22" ht="15.75" customHeight="1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22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 ht="24.6" customHeight="1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  <row r="99" spans="2:18">
      <c r="B99" s="261"/>
      <c r="C99" s="261"/>
      <c r="D99" s="261"/>
      <c r="E99" s="261"/>
      <c r="F99" s="261"/>
      <c r="G99" s="261"/>
      <c r="H99" s="261"/>
      <c r="I99" s="261"/>
      <c r="J99" s="261"/>
      <c r="K99" s="263"/>
      <c r="L99" s="261"/>
      <c r="M99" s="261"/>
      <c r="N99" s="261"/>
      <c r="O99" s="261"/>
      <c r="P99" s="261"/>
      <c r="Q99" s="261"/>
      <c r="R99" s="261"/>
    </row>
    <row r="100" spans="2:18">
      <c r="B100" s="261"/>
      <c r="C100" s="261"/>
      <c r="D100" s="261"/>
      <c r="E100" s="261"/>
      <c r="F100" s="261"/>
      <c r="G100" s="261"/>
      <c r="H100" s="261"/>
      <c r="I100" s="261"/>
      <c r="J100" s="261"/>
      <c r="K100" s="263"/>
      <c r="L100" s="261"/>
      <c r="M100" s="261"/>
      <c r="N100" s="261"/>
      <c r="O100" s="261"/>
      <c r="P100" s="261"/>
      <c r="Q100" s="261"/>
      <c r="R100" s="261"/>
    </row>
    <row r="101" spans="2:18">
      <c r="B101" s="261"/>
      <c r="C101" s="261"/>
      <c r="D101" s="261"/>
      <c r="E101" s="261"/>
      <c r="F101" s="261"/>
      <c r="G101" s="261"/>
      <c r="H101" s="261"/>
      <c r="I101" s="261"/>
      <c r="J101" s="261"/>
      <c r="K101" s="263"/>
      <c r="L101" s="261"/>
      <c r="M101" s="261"/>
      <c r="N101" s="261"/>
      <c r="O101" s="261"/>
      <c r="P101" s="261"/>
      <c r="Q101" s="261"/>
      <c r="R101" s="261"/>
    </row>
    <row r="102" spans="2:18">
      <c r="B102" s="261"/>
      <c r="C102" s="261"/>
      <c r="D102" s="261"/>
      <c r="E102" s="261"/>
      <c r="F102" s="261"/>
      <c r="G102" s="261"/>
      <c r="H102" s="261"/>
      <c r="I102" s="261"/>
      <c r="J102" s="261"/>
      <c r="K102" s="263"/>
      <c r="L102" s="261"/>
      <c r="M102" s="261"/>
      <c r="N102" s="261"/>
      <c r="O102" s="261"/>
      <c r="P102" s="261"/>
      <c r="Q102" s="261"/>
      <c r="R102" s="261"/>
    </row>
    <row r="103" spans="2:18">
      <c r="B103" s="261"/>
      <c r="C103" s="261"/>
      <c r="D103" s="261"/>
      <c r="E103" s="261"/>
      <c r="F103" s="261"/>
      <c r="G103" s="261"/>
      <c r="H103" s="261"/>
      <c r="I103" s="261"/>
      <c r="J103" s="261"/>
      <c r="K103" s="263"/>
      <c r="L103" s="261"/>
      <c r="M103" s="261"/>
      <c r="N103" s="261"/>
      <c r="O103" s="261"/>
      <c r="P103" s="261"/>
      <c r="Q103" s="261"/>
      <c r="R103" s="261"/>
    </row>
    <row r="104" spans="2:18">
      <c r="B104" s="261"/>
      <c r="C104" s="261"/>
      <c r="D104" s="261"/>
      <c r="E104" s="261"/>
      <c r="F104" s="261"/>
      <c r="G104" s="261"/>
      <c r="H104" s="261"/>
      <c r="I104" s="261"/>
      <c r="J104" s="261"/>
      <c r="K104" s="263"/>
      <c r="L104" s="261"/>
      <c r="M104" s="261"/>
      <c r="N104" s="261"/>
      <c r="O104" s="261"/>
      <c r="P104" s="261"/>
      <c r="Q104" s="261"/>
      <c r="R104" s="261"/>
    </row>
    <row r="105" spans="2:18">
      <c r="B105" s="261"/>
      <c r="C105" s="261"/>
      <c r="D105" s="261"/>
      <c r="E105" s="261"/>
      <c r="F105" s="261"/>
      <c r="G105" s="261"/>
      <c r="H105" s="261"/>
      <c r="I105" s="261"/>
      <c r="J105" s="261"/>
      <c r="K105" s="263"/>
      <c r="L105" s="261"/>
      <c r="M105" s="261"/>
      <c r="N105" s="261"/>
      <c r="O105" s="261"/>
      <c r="P105" s="261"/>
      <c r="Q105" s="261"/>
      <c r="R105" s="261"/>
    </row>
    <row r="106" spans="2:18">
      <c r="B106" s="261"/>
      <c r="C106" s="261"/>
      <c r="D106" s="261"/>
      <c r="E106" s="261"/>
      <c r="F106" s="261"/>
      <c r="G106" s="261"/>
      <c r="H106" s="261"/>
      <c r="I106" s="261"/>
      <c r="J106" s="261"/>
      <c r="K106" s="263"/>
      <c r="L106" s="261"/>
      <c r="M106" s="261"/>
      <c r="N106" s="261"/>
      <c r="O106" s="261"/>
      <c r="P106" s="261"/>
      <c r="Q106" s="261"/>
      <c r="R106" s="261"/>
    </row>
    <row r="107" spans="2:18">
      <c r="B107" s="261"/>
      <c r="C107" s="261"/>
      <c r="D107" s="261"/>
      <c r="E107" s="261"/>
      <c r="F107" s="261"/>
      <c r="G107" s="261"/>
      <c r="H107" s="261"/>
      <c r="I107" s="261"/>
      <c r="J107" s="261"/>
      <c r="K107" s="263"/>
      <c r="L107" s="261"/>
      <c r="M107" s="261"/>
      <c r="N107" s="261"/>
      <c r="O107" s="261"/>
      <c r="P107" s="261"/>
      <c r="Q107" s="261"/>
      <c r="R107" s="261"/>
    </row>
    <row r="108" spans="2:18">
      <c r="B108" s="261"/>
      <c r="C108" s="261"/>
      <c r="D108" s="261"/>
      <c r="E108" s="261"/>
      <c r="F108" s="261"/>
      <c r="G108" s="261"/>
      <c r="H108" s="261"/>
      <c r="I108" s="261"/>
      <c r="J108" s="261"/>
      <c r="K108" s="263"/>
      <c r="L108" s="261"/>
      <c r="M108" s="261"/>
      <c r="N108" s="261"/>
      <c r="O108" s="261"/>
      <c r="P108" s="261"/>
      <c r="Q108" s="261"/>
      <c r="R108" s="261"/>
    </row>
    <row r="109" spans="2:18">
      <c r="B109" s="261"/>
      <c r="C109" s="261"/>
      <c r="D109" s="261"/>
      <c r="E109" s="261"/>
      <c r="F109" s="261"/>
      <c r="G109" s="261"/>
      <c r="H109" s="261"/>
      <c r="I109" s="261"/>
      <c r="J109" s="261"/>
      <c r="K109" s="263"/>
      <c r="L109" s="261"/>
      <c r="M109" s="261"/>
      <c r="N109" s="261"/>
      <c r="O109" s="261"/>
      <c r="P109" s="261"/>
      <c r="Q109" s="261"/>
      <c r="R109" s="261"/>
    </row>
    <row r="110" spans="2:18">
      <c r="B110" s="261"/>
      <c r="C110" s="261"/>
      <c r="D110" s="261"/>
      <c r="E110" s="261"/>
      <c r="F110" s="261"/>
      <c r="G110" s="261"/>
      <c r="H110" s="261"/>
      <c r="I110" s="261"/>
      <c r="J110" s="261"/>
      <c r="K110" s="263"/>
      <c r="L110" s="261"/>
      <c r="M110" s="261"/>
      <c r="N110" s="261"/>
      <c r="O110" s="261"/>
      <c r="P110" s="261"/>
      <c r="Q110" s="261"/>
      <c r="R110" s="261"/>
    </row>
    <row r="111" spans="2:18">
      <c r="B111" s="261"/>
      <c r="C111" s="261"/>
      <c r="D111" s="261"/>
      <c r="E111" s="261"/>
      <c r="F111" s="261"/>
      <c r="G111" s="261"/>
      <c r="H111" s="261"/>
      <c r="I111" s="261"/>
      <c r="J111" s="261"/>
      <c r="K111" s="263"/>
      <c r="L111" s="261"/>
      <c r="M111" s="261"/>
      <c r="N111" s="261"/>
      <c r="O111" s="261"/>
      <c r="P111" s="261"/>
      <c r="Q111" s="261"/>
      <c r="R111" s="261"/>
    </row>
    <row r="112" spans="2:18">
      <c r="B112" s="261"/>
      <c r="C112" s="261"/>
      <c r="D112" s="261"/>
      <c r="E112" s="261"/>
      <c r="F112" s="261"/>
      <c r="G112" s="261"/>
      <c r="H112" s="261"/>
      <c r="I112" s="261"/>
      <c r="J112" s="261"/>
      <c r="K112" s="263"/>
      <c r="L112" s="261"/>
      <c r="M112" s="261"/>
      <c r="N112" s="261"/>
      <c r="O112" s="261"/>
      <c r="P112" s="261"/>
      <c r="Q112" s="261"/>
      <c r="R112" s="261"/>
    </row>
    <row r="113" spans="2:18">
      <c r="B113" s="261"/>
      <c r="C113" s="261"/>
      <c r="D113" s="261"/>
      <c r="E113" s="261"/>
      <c r="F113" s="261"/>
      <c r="G113" s="261"/>
      <c r="H113" s="261"/>
      <c r="I113" s="261"/>
      <c r="J113" s="261"/>
      <c r="K113" s="263"/>
      <c r="L113" s="261"/>
      <c r="M113" s="261"/>
      <c r="N113" s="261"/>
      <c r="O113" s="261"/>
      <c r="P113" s="261"/>
      <c r="Q113" s="261"/>
      <c r="R113" s="261"/>
    </row>
    <row r="114" spans="2:18">
      <c r="B114" s="261"/>
      <c r="C114" s="261"/>
      <c r="D114" s="261"/>
      <c r="E114" s="261"/>
      <c r="F114" s="261"/>
      <c r="G114" s="261"/>
      <c r="H114" s="261"/>
      <c r="I114" s="261"/>
      <c r="J114" s="261"/>
      <c r="K114" s="263"/>
      <c r="L114" s="261"/>
      <c r="M114" s="261"/>
      <c r="N114" s="261"/>
      <c r="O114" s="261"/>
      <c r="P114" s="261"/>
      <c r="Q114" s="261"/>
      <c r="R114" s="261"/>
    </row>
    <row r="115" spans="2:18">
      <c r="B115" s="261"/>
      <c r="C115" s="261"/>
      <c r="D115" s="261"/>
      <c r="E115" s="261"/>
      <c r="F115" s="261"/>
      <c r="G115" s="261"/>
      <c r="H115" s="261"/>
      <c r="I115" s="261"/>
      <c r="J115" s="261"/>
      <c r="K115" s="263"/>
      <c r="L115" s="261"/>
      <c r="M115" s="261"/>
      <c r="N115" s="261"/>
      <c r="O115" s="261"/>
      <c r="P115" s="261"/>
      <c r="Q115" s="261"/>
      <c r="R115" s="261"/>
    </row>
  </sheetData>
  <mergeCells count="64">
    <mergeCell ref="J47:J54"/>
    <mergeCell ref="C80:R80"/>
    <mergeCell ref="G23:G29"/>
    <mergeCell ref="H23:H29"/>
    <mergeCell ref="G30:G37"/>
    <mergeCell ref="H30:H37"/>
    <mergeCell ref="J31:J37"/>
    <mergeCell ref="J24:J29"/>
    <mergeCell ref="G55:G64"/>
    <mergeCell ref="G46:G54"/>
    <mergeCell ref="J39:J45"/>
    <mergeCell ref="B18:B22"/>
    <mergeCell ref="I18:I22"/>
    <mergeCell ref="H10:H11"/>
    <mergeCell ref="G10:G12"/>
    <mergeCell ref="P18:P22"/>
    <mergeCell ref="L18:L22"/>
    <mergeCell ref="M18:M22"/>
    <mergeCell ref="N18:N22"/>
    <mergeCell ref="H18:H22"/>
    <mergeCell ref="G18:G22"/>
    <mergeCell ref="R19:R22"/>
    <mergeCell ref="Q18:Q22"/>
    <mergeCell ref="I7:I8"/>
    <mergeCell ref="G7:G8"/>
    <mergeCell ref="J7:J8"/>
    <mergeCell ref="E6:R6"/>
    <mergeCell ref="H7:H8"/>
    <mergeCell ref="L7:M7"/>
    <mergeCell ref="B1:C1"/>
    <mergeCell ref="B7:B8"/>
    <mergeCell ref="D7:D8"/>
    <mergeCell ref="B3:R3"/>
    <mergeCell ref="B2:R2"/>
    <mergeCell ref="N7:N8"/>
    <mergeCell ref="F7:F8"/>
    <mergeCell ref="C7:C8"/>
    <mergeCell ref="E7:E8"/>
    <mergeCell ref="K7:K8"/>
    <mergeCell ref="O7:R7"/>
    <mergeCell ref="B23:B29"/>
    <mergeCell ref="I23:I29"/>
    <mergeCell ref="I30:I37"/>
    <mergeCell ref="I38:I45"/>
    <mergeCell ref="G38:G45"/>
    <mergeCell ref="H38:H45"/>
    <mergeCell ref="B30:B37"/>
    <mergeCell ref="B38:B45"/>
    <mergeCell ref="B46:B54"/>
    <mergeCell ref="B5:R5"/>
    <mergeCell ref="B4:R4"/>
    <mergeCell ref="C79:R79"/>
    <mergeCell ref="C76:I76"/>
    <mergeCell ref="I65:I75"/>
    <mergeCell ref="I55:I64"/>
    <mergeCell ref="I46:I54"/>
    <mergeCell ref="J56:J64"/>
    <mergeCell ref="J66:J75"/>
    <mergeCell ref="H65:H75"/>
    <mergeCell ref="H55:H64"/>
    <mergeCell ref="H46:H54"/>
    <mergeCell ref="B55:B64"/>
    <mergeCell ref="B65:B75"/>
    <mergeCell ref="G65:G75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АПКР-ЦВ и ЦБ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ColWidth="9" defaultRowHeight="14.25"/>
  <cols>
    <col min="1" max="1" width="3.7109375" style="6" customWidth="1"/>
    <col min="2" max="2" width="12" style="6" customWidth="1"/>
    <col min="3" max="3" width="16.140625" style="6" customWidth="1"/>
    <col min="4" max="4" width="14.85546875" style="6" customWidth="1"/>
    <col min="5" max="5" width="14.140625" style="6" customWidth="1"/>
    <col min="6" max="6" width="16.140625" style="6" customWidth="1"/>
    <col min="7" max="7" width="23.5703125" style="6" customWidth="1"/>
    <col min="8" max="8" width="16.42578125" style="6" customWidth="1"/>
    <col min="9" max="9" width="21" style="6" customWidth="1"/>
    <col min="10" max="16384" width="9" style="6"/>
  </cols>
  <sheetData>
    <row r="1" spans="2:9">
      <c r="B1" s="949" t="s">
        <v>39</v>
      </c>
      <c r="C1" s="950"/>
      <c r="D1" s="950"/>
      <c r="E1" s="950"/>
      <c r="F1" s="950"/>
      <c r="G1" s="950"/>
      <c r="H1" s="950"/>
      <c r="I1" s="950"/>
    </row>
    <row r="2" spans="2:9">
      <c r="B2" s="950" t="s">
        <v>67</v>
      </c>
      <c r="C2" s="950"/>
      <c r="D2" s="950"/>
      <c r="E2" s="950"/>
      <c r="F2" s="950"/>
      <c r="G2" s="950"/>
      <c r="H2" s="950"/>
      <c r="I2" s="950"/>
    </row>
    <row r="3" spans="2:9">
      <c r="B3" s="950" t="s">
        <v>68</v>
      </c>
      <c r="C3" s="950"/>
      <c r="D3" s="950"/>
      <c r="E3" s="950"/>
      <c r="F3" s="950"/>
      <c r="G3" s="950"/>
      <c r="H3" s="950"/>
      <c r="I3" s="950"/>
    </row>
    <row r="4" spans="2:9" ht="15" thickBot="1">
      <c r="B4" s="38"/>
      <c r="C4" s="38"/>
      <c r="D4" s="38"/>
      <c r="E4" s="38"/>
      <c r="F4" s="38"/>
      <c r="G4" s="38"/>
      <c r="H4" s="954" t="s">
        <v>41</v>
      </c>
      <c r="I4" s="954"/>
    </row>
    <row r="5" spans="2:9" ht="15" thickBot="1">
      <c r="B5" s="951" t="s">
        <v>70</v>
      </c>
      <c r="C5" s="952"/>
      <c r="D5" s="952"/>
      <c r="E5" s="952"/>
      <c r="F5" s="952"/>
      <c r="G5" s="952"/>
      <c r="H5" s="952"/>
      <c r="I5" s="953"/>
    </row>
    <row r="6" spans="2:9" ht="45" customHeight="1" thickBot="1">
      <c r="B6" s="302" t="s">
        <v>71</v>
      </c>
      <c r="C6" s="303" t="s">
        <v>72</v>
      </c>
      <c r="D6" s="303" t="s">
        <v>73</v>
      </c>
      <c r="E6" s="303" t="s">
        <v>74</v>
      </c>
      <c r="F6" s="303" t="s">
        <v>75</v>
      </c>
      <c r="G6" s="303" t="s">
        <v>76</v>
      </c>
      <c r="H6" s="336" t="s">
        <v>77</v>
      </c>
      <c r="I6" s="334" t="s">
        <v>79</v>
      </c>
    </row>
    <row r="7" spans="2:9" ht="15" customHeight="1" thickBot="1">
      <c r="B7" s="341">
        <v>1</v>
      </c>
      <c r="C7" s="699">
        <v>2</v>
      </c>
      <c r="D7" s="693">
        <v>3</v>
      </c>
      <c r="E7" s="693">
        <v>4</v>
      </c>
      <c r="F7" s="693">
        <v>5</v>
      </c>
      <c r="G7" s="693" t="s">
        <v>450</v>
      </c>
      <c r="H7" s="692">
        <v>7</v>
      </c>
      <c r="I7" s="694" t="s">
        <v>38</v>
      </c>
    </row>
    <row r="8" spans="2:9" ht="14.45" customHeight="1">
      <c r="B8" s="295">
        <v>978</v>
      </c>
      <c r="C8" s="296" t="s">
        <v>6</v>
      </c>
      <c r="D8" s="182"/>
      <c r="E8" s="182"/>
      <c r="F8" s="182"/>
      <c r="G8" s="182">
        <f>D8-E8+F8</f>
        <v>0</v>
      </c>
      <c r="H8" s="182"/>
      <c r="I8" s="335">
        <f>G8*H8</f>
        <v>0</v>
      </c>
    </row>
    <row r="9" spans="2:9" ht="14.45" customHeight="1">
      <c r="B9" s="39">
        <v>840</v>
      </c>
      <c r="C9" s="40" t="s">
        <v>7</v>
      </c>
      <c r="D9" s="5"/>
      <c r="E9" s="5"/>
      <c r="F9" s="5"/>
      <c r="G9" s="182">
        <f t="shared" ref="G9:G13" si="0">D9-E9+F9</f>
        <v>0</v>
      </c>
      <c r="H9" s="5"/>
      <c r="I9" s="335">
        <f t="shared" ref="I9:I12" si="1">G9*H9</f>
        <v>0</v>
      </c>
    </row>
    <row r="10" spans="2:9" ht="14.45" customHeight="1">
      <c r="B10" s="39">
        <v>756</v>
      </c>
      <c r="C10" s="40" t="s">
        <v>8</v>
      </c>
      <c r="D10" s="5"/>
      <c r="E10" s="5"/>
      <c r="F10" s="5"/>
      <c r="G10" s="182">
        <f t="shared" si="0"/>
        <v>0</v>
      </c>
      <c r="H10" s="5"/>
      <c r="I10" s="335">
        <f t="shared" si="1"/>
        <v>0</v>
      </c>
    </row>
    <row r="11" spans="2:9" ht="14.45" customHeight="1">
      <c r="B11" s="39" t="s">
        <v>5</v>
      </c>
      <c r="C11" s="5"/>
      <c r="D11" s="5"/>
      <c r="E11" s="5"/>
      <c r="F11" s="5"/>
      <c r="G11" s="182">
        <f t="shared" si="0"/>
        <v>0</v>
      </c>
      <c r="H11" s="5"/>
      <c r="I11" s="335">
        <f t="shared" si="1"/>
        <v>0</v>
      </c>
    </row>
    <row r="12" spans="2:9" ht="14.45" customHeight="1">
      <c r="B12" s="39" t="s">
        <v>5</v>
      </c>
      <c r="C12" s="5"/>
      <c r="D12" s="5"/>
      <c r="E12" s="5"/>
      <c r="F12" s="5"/>
      <c r="G12" s="182">
        <f t="shared" si="0"/>
        <v>0</v>
      </c>
      <c r="H12" s="5"/>
      <c r="I12" s="335">
        <f t="shared" si="1"/>
        <v>0</v>
      </c>
    </row>
    <row r="13" spans="2:9" ht="14.45" customHeight="1">
      <c r="B13" s="955" t="s">
        <v>78</v>
      </c>
      <c r="C13" s="956"/>
      <c r="D13" s="5"/>
      <c r="E13" s="5"/>
      <c r="F13" s="5"/>
      <c r="G13" s="182">
        <f t="shared" si="0"/>
        <v>0</v>
      </c>
      <c r="H13" s="41"/>
      <c r="I13" s="335">
        <f>G13</f>
        <v>0</v>
      </c>
    </row>
    <row r="14" spans="2:9" ht="15" customHeight="1">
      <c r="B14" s="39" t="s">
        <v>0</v>
      </c>
      <c r="C14" s="964" t="s">
        <v>80</v>
      </c>
      <c r="D14" s="965"/>
      <c r="E14" s="965"/>
      <c r="F14" s="965"/>
      <c r="G14" s="965"/>
      <c r="H14" s="966"/>
      <c r="I14" s="316">
        <v>0</v>
      </c>
    </row>
    <row r="15" spans="2:9" ht="15.75" customHeight="1">
      <c r="B15" s="39" t="s">
        <v>1</v>
      </c>
      <c r="C15" s="964" t="s">
        <v>81</v>
      </c>
      <c r="D15" s="965"/>
      <c r="E15" s="965"/>
      <c r="F15" s="965"/>
      <c r="G15" s="965"/>
      <c r="H15" s="966"/>
      <c r="I15" s="316">
        <v>0</v>
      </c>
    </row>
    <row r="16" spans="2:9" ht="15" customHeight="1" thickBot="1">
      <c r="B16" s="42" t="s">
        <v>2</v>
      </c>
      <c r="C16" s="967" t="s">
        <v>82</v>
      </c>
      <c r="D16" s="968"/>
      <c r="E16" s="968"/>
      <c r="F16" s="968"/>
      <c r="G16" s="968"/>
      <c r="H16" s="969"/>
      <c r="I16" s="315">
        <v>0</v>
      </c>
    </row>
    <row r="17" spans="2:9" ht="16.5" customHeight="1" thickBot="1">
      <c r="B17" s="951" t="s">
        <v>69</v>
      </c>
      <c r="C17" s="952"/>
      <c r="D17" s="952"/>
      <c r="E17" s="952"/>
      <c r="F17" s="952"/>
      <c r="G17" s="952"/>
      <c r="H17" s="952"/>
      <c r="I17" s="953"/>
    </row>
    <row r="18" spans="2:9" ht="16.5" customHeight="1">
      <c r="B18" s="971" t="s">
        <v>83</v>
      </c>
      <c r="C18" s="972" t="s">
        <v>73</v>
      </c>
      <c r="D18" s="973"/>
      <c r="E18" s="962" t="s">
        <v>74</v>
      </c>
      <c r="F18" s="963"/>
      <c r="G18" s="961" t="s">
        <v>75</v>
      </c>
      <c r="H18" s="962" t="s">
        <v>84</v>
      </c>
      <c r="I18" s="970"/>
    </row>
    <row r="19" spans="2:9" ht="16.5" customHeight="1">
      <c r="B19" s="971"/>
      <c r="C19" s="972"/>
      <c r="D19" s="973"/>
      <c r="E19" s="962"/>
      <c r="F19" s="963"/>
      <c r="G19" s="961"/>
      <c r="H19" s="962"/>
      <c r="I19" s="970"/>
    </row>
    <row r="20" spans="2:9" ht="16.5" customHeight="1" thickBot="1">
      <c r="B20" s="971"/>
      <c r="C20" s="972"/>
      <c r="D20" s="973"/>
      <c r="E20" s="962"/>
      <c r="F20" s="963"/>
      <c r="G20" s="961"/>
      <c r="H20" s="962"/>
      <c r="I20" s="970"/>
    </row>
    <row r="21" spans="2:9" s="415" customFormat="1" ht="13.5" customHeight="1" thickBot="1">
      <c r="B21" s="32"/>
      <c r="C21" s="957">
        <v>1</v>
      </c>
      <c r="D21" s="958"/>
      <c r="E21" s="957">
        <v>2</v>
      </c>
      <c r="F21" s="958"/>
      <c r="G21" s="414">
        <v>3</v>
      </c>
      <c r="H21" s="959" t="s">
        <v>36</v>
      </c>
      <c r="I21" s="960"/>
    </row>
    <row r="22" spans="2:9" ht="14.45" customHeight="1">
      <c r="B22" s="338"/>
      <c r="C22" s="977"/>
      <c r="D22" s="978"/>
      <c r="E22" s="977"/>
      <c r="F22" s="978"/>
      <c r="G22" s="339"/>
      <c r="H22" s="975">
        <f>C22-E22+G22</f>
        <v>0</v>
      </c>
      <c r="I22" s="976"/>
    </row>
    <row r="23" spans="2:9" ht="14.45" customHeight="1">
      <c r="B23" s="43"/>
      <c r="C23" s="974"/>
      <c r="D23" s="956"/>
      <c r="E23" s="974"/>
      <c r="F23" s="956"/>
      <c r="G23" s="44"/>
      <c r="H23" s="975">
        <f>C23-E23+G23</f>
        <v>0</v>
      </c>
      <c r="I23" s="976"/>
    </row>
    <row r="24" spans="2:9" ht="16.5" customHeight="1" thickBot="1">
      <c r="B24" s="45" t="s">
        <v>3</v>
      </c>
      <c r="C24" s="987" t="s">
        <v>85</v>
      </c>
      <c r="D24" s="988"/>
      <c r="E24" s="988"/>
      <c r="F24" s="988"/>
      <c r="G24" s="988"/>
      <c r="H24" s="982">
        <f>H22+H23</f>
        <v>0</v>
      </c>
      <c r="I24" s="983"/>
    </row>
    <row r="25" spans="2:9" s="46" customFormat="1" ht="19.5" customHeight="1" thickBot="1">
      <c r="B25" s="314" t="s">
        <v>4</v>
      </c>
      <c r="C25" s="985" t="s">
        <v>87</v>
      </c>
      <c r="D25" s="986"/>
      <c r="E25" s="986"/>
      <c r="F25" s="986"/>
      <c r="G25" s="986"/>
      <c r="H25" s="980">
        <f>(I16+H24)*8%</f>
        <v>0</v>
      </c>
      <c r="I25" s="981"/>
    </row>
    <row r="26" spans="2:9" ht="19.5" customHeight="1">
      <c r="B26" s="984" t="s">
        <v>86</v>
      </c>
      <c r="C26" s="984"/>
      <c r="D26" s="984"/>
      <c r="E26" s="984"/>
    </row>
    <row r="27" spans="2:9" ht="11.25" customHeight="1">
      <c r="B27" s="979"/>
      <c r="C27" s="979"/>
      <c r="D27" s="979"/>
      <c r="E27" s="979"/>
      <c r="F27" s="979"/>
      <c r="G27" s="979"/>
      <c r="H27" s="979"/>
      <c r="I27" s="979"/>
    </row>
    <row r="29" spans="2:9">
      <c r="C29" s="165"/>
    </row>
  </sheetData>
  <mergeCells count="30">
    <mergeCell ref="C23:D23"/>
    <mergeCell ref="H22:I22"/>
    <mergeCell ref="C22:D22"/>
    <mergeCell ref="E22:F22"/>
    <mergeCell ref="B27:I27"/>
    <mergeCell ref="H25:I25"/>
    <mergeCell ref="H24:I24"/>
    <mergeCell ref="E23:F23"/>
    <mergeCell ref="H23:I23"/>
    <mergeCell ref="B26:E26"/>
    <mergeCell ref="C25:G25"/>
    <mergeCell ref="C24:G24"/>
    <mergeCell ref="B13:C13"/>
    <mergeCell ref="B17:I17"/>
    <mergeCell ref="C21:D21"/>
    <mergeCell ref="E21:F21"/>
    <mergeCell ref="H21:I21"/>
    <mergeCell ref="G18:G20"/>
    <mergeCell ref="E18:F20"/>
    <mergeCell ref="C14:H14"/>
    <mergeCell ref="C15:H15"/>
    <mergeCell ref="C16:H16"/>
    <mergeCell ref="H18:I20"/>
    <mergeCell ref="B18:B20"/>
    <mergeCell ref="C18:D20"/>
    <mergeCell ref="B1:I1"/>
    <mergeCell ref="B2:I2"/>
    <mergeCell ref="B5:I5"/>
    <mergeCell ref="B3:I3"/>
    <mergeCell ref="H4:I4"/>
  </mergeCells>
  <phoneticPr fontId="2" type="noConversion"/>
  <printOptions horizontalCentered="1"/>
  <pageMargins left="0.23" right="0.16" top="1" bottom="0.6" header="0.5" footer="0.24"/>
  <pageSetup paperSize="9" scale="90" orientation="landscape" r:id="rId1"/>
  <headerFooter alignWithMargins="0">
    <oddHeader xml:space="preserve">&amp;L&amp;"Tahoma,Regular"&amp;10Банка/Штедилница______________________&amp;R&amp;"Tahoma,Regular"&amp;10Образец КПВР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zoomScaleNormal="100" workbookViewId="0"/>
  </sheetViews>
  <sheetFormatPr defaultRowHeight="14.25"/>
  <cols>
    <col min="1" max="1" width="1.28515625" style="2" customWidth="1"/>
    <col min="2" max="2" width="6.85546875" style="2" customWidth="1"/>
    <col min="3" max="3" width="37.42578125" style="2" customWidth="1"/>
    <col min="4" max="4" width="9.140625" style="2" customWidth="1"/>
    <col min="5" max="5" width="8.140625" style="2" customWidth="1"/>
    <col min="6" max="6" width="9" style="2" customWidth="1"/>
    <col min="7" max="7" width="14.140625" style="2" customWidth="1"/>
    <col min="8" max="8" width="9.42578125" style="2" customWidth="1"/>
    <col min="9" max="9" width="16.5703125" style="2" customWidth="1"/>
    <col min="10" max="16384" width="9.140625" style="2"/>
  </cols>
  <sheetData>
    <row r="1" spans="2:9" s="4" customFormat="1" ht="30.75" customHeight="1">
      <c r="B1" s="949" t="s">
        <v>39</v>
      </c>
      <c r="C1" s="949"/>
      <c r="D1" s="949"/>
      <c r="E1" s="949"/>
      <c r="F1" s="949"/>
      <c r="G1" s="949"/>
      <c r="H1" s="949"/>
      <c r="I1" s="949"/>
    </row>
    <row r="2" spans="2:9" ht="33.75" customHeight="1">
      <c r="B2" s="989" t="s">
        <v>88</v>
      </c>
      <c r="C2" s="989"/>
      <c r="D2" s="989"/>
      <c r="E2" s="989"/>
      <c r="F2" s="989"/>
      <c r="G2" s="989"/>
      <c r="H2" s="989"/>
      <c r="I2" s="989"/>
    </row>
    <row r="3" spans="2:9" ht="16.5" customHeight="1" thickBot="1">
      <c r="B3" s="47"/>
      <c r="C3" s="47"/>
      <c r="D3" s="47"/>
      <c r="E3" s="47"/>
      <c r="F3" s="47"/>
      <c r="G3" s="47"/>
      <c r="H3" s="47"/>
      <c r="I3" s="308" t="s">
        <v>41</v>
      </c>
    </row>
    <row r="4" spans="2:9" ht="24" customHeight="1">
      <c r="B4" s="998" t="s">
        <v>89</v>
      </c>
      <c r="C4" s="1000" t="s">
        <v>43</v>
      </c>
      <c r="D4" s="1006" t="s">
        <v>83</v>
      </c>
      <c r="E4" s="1006"/>
      <c r="F4" s="1006"/>
      <c r="G4" s="1006"/>
      <c r="H4" s="1002" t="s">
        <v>94</v>
      </c>
      <c r="I4" s="1004" t="s">
        <v>95</v>
      </c>
    </row>
    <row r="5" spans="2:9" ht="58.5" customHeight="1" thickBot="1">
      <c r="B5" s="999"/>
      <c r="C5" s="1001"/>
      <c r="D5" s="48" t="s">
        <v>90</v>
      </c>
      <c r="E5" s="48" t="s">
        <v>91</v>
      </c>
      <c r="F5" s="48" t="s">
        <v>92</v>
      </c>
      <c r="G5" s="48" t="s">
        <v>93</v>
      </c>
      <c r="H5" s="1003"/>
      <c r="I5" s="1005"/>
    </row>
    <row r="6" spans="2:9" ht="15" thickBot="1">
      <c r="B6" s="327">
        <v>1</v>
      </c>
      <c r="C6" s="114">
        <v>2</v>
      </c>
      <c r="D6" s="114">
        <v>3</v>
      </c>
      <c r="E6" s="114">
        <v>4</v>
      </c>
      <c r="F6" s="114">
        <v>5</v>
      </c>
      <c r="G6" s="114">
        <v>6</v>
      </c>
      <c r="H6" s="114">
        <v>7</v>
      </c>
      <c r="I6" s="331" t="s">
        <v>38</v>
      </c>
    </row>
    <row r="7" spans="2:9" s="4" customFormat="1">
      <c r="B7" s="332">
        <v>1</v>
      </c>
      <c r="C7" s="1007" t="s">
        <v>478</v>
      </c>
      <c r="D7" s="1008"/>
      <c r="E7" s="1008"/>
      <c r="F7" s="1008"/>
      <c r="G7" s="1008"/>
      <c r="H7" s="1008"/>
      <c r="I7" s="1009"/>
    </row>
    <row r="8" spans="2:9">
      <c r="B8" s="20"/>
      <c r="C8" s="21"/>
      <c r="D8" s="21"/>
      <c r="E8" s="21"/>
      <c r="F8" s="21"/>
      <c r="G8" s="21"/>
      <c r="H8" s="53">
        <v>0</v>
      </c>
      <c r="I8" s="22">
        <f>G8*H8</f>
        <v>0</v>
      </c>
    </row>
    <row r="9" spans="2:9">
      <c r="B9" s="20"/>
      <c r="C9" s="21"/>
      <c r="D9" s="21"/>
      <c r="E9" s="21"/>
      <c r="F9" s="21"/>
      <c r="G9" s="21"/>
      <c r="H9" s="53">
        <v>0</v>
      </c>
      <c r="I9" s="22">
        <f t="shared" ref="I9:I11" si="0">G9*H9</f>
        <v>0</v>
      </c>
    </row>
    <row r="10" spans="2:9">
      <c r="B10" s="20"/>
      <c r="C10" s="21"/>
      <c r="D10" s="21"/>
      <c r="E10" s="21"/>
      <c r="F10" s="21"/>
      <c r="G10" s="21"/>
      <c r="H10" s="53">
        <v>0</v>
      </c>
      <c r="I10" s="22">
        <f t="shared" si="0"/>
        <v>0</v>
      </c>
    </row>
    <row r="11" spans="2:9">
      <c r="B11" s="20"/>
      <c r="C11" s="21" t="s">
        <v>5</v>
      </c>
      <c r="D11" s="21"/>
      <c r="E11" s="21"/>
      <c r="F11" s="21"/>
      <c r="G11" s="21"/>
      <c r="H11" s="53">
        <v>0</v>
      </c>
      <c r="I11" s="22">
        <f t="shared" si="0"/>
        <v>0</v>
      </c>
    </row>
    <row r="12" spans="2:9" s="4" customFormat="1" ht="15.75" thickBot="1">
      <c r="B12" s="54" t="s">
        <v>0</v>
      </c>
      <c r="C12" s="24" t="s">
        <v>96</v>
      </c>
      <c r="D12" s="55"/>
      <c r="E12" s="55"/>
      <c r="F12" s="55"/>
      <c r="G12" s="990">
        <f>I8+I9+I10+I11</f>
        <v>0</v>
      </c>
      <c r="H12" s="991"/>
      <c r="I12" s="992"/>
    </row>
    <row r="13" spans="2:9" s="4" customFormat="1" ht="15" customHeight="1">
      <c r="B13" s="56">
        <v>2</v>
      </c>
      <c r="C13" s="1010" t="s">
        <v>505</v>
      </c>
      <c r="D13" s="1011"/>
      <c r="E13" s="1011"/>
      <c r="F13" s="1011"/>
      <c r="G13" s="1011"/>
      <c r="H13" s="1011"/>
      <c r="I13" s="1012"/>
    </row>
    <row r="14" spans="2:9" ht="15" customHeight="1">
      <c r="B14" s="20">
        <v>2.1</v>
      </c>
      <c r="C14" s="964" t="s">
        <v>97</v>
      </c>
      <c r="D14" s="965"/>
      <c r="E14" s="965"/>
      <c r="F14" s="965"/>
      <c r="G14" s="965"/>
      <c r="H14" s="965"/>
      <c r="I14" s="1013"/>
    </row>
    <row r="15" spans="2:9">
      <c r="B15" s="20"/>
      <c r="C15" s="21"/>
      <c r="D15" s="21"/>
      <c r="E15" s="21"/>
      <c r="F15" s="21"/>
      <c r="G15" s="21"/>
      <c r="H15" s="53">
        <v>0.25</v>
      </c>
      <c r="I15" s="22">
        <f t="shared" ref="I15:I18" si="1">G15*H15</f>
        <v>0</v>
      </c>
    </row>
    <row r="16" spans="2:9">
      <c r="B16" s="20"/>
      <c r="C16" s="21"/>
      <c r="D16" s="21"/>
      <c r="E16" s="21"/>
      <c r="F16" s="21"/>
      <c r="G16" s="21"/>
      <c r="H16" s="53">
        <v>0.25</v>
      </c>
      <c r="I16" s="22">
        <f t="shared" si="1"/>
        <v>0</v>
      </c>
    </row>
    <row r="17" spans="2:9">
      <c r="B17" s="20"/>
      <c r="C17" s="21"/>
      <c r="D17" s="21"/>
      <c r="E17" s="21"/>
      <c r="F17" s="21"/>
      <c r="G17" s="21"/>
      <c r="H17" s="53">
        <v>0.25</v>
      </c>
      <c r="I17" s="22">
        <f t="shared" si="1"/>
        <v>0</v>
      </c>
    </row>
    <row r="18" spans="2:9">
      <c r="B18" s="20"/>
      <c r="C18" s="21" t="s">
        <v>5</v>
      </c>
      <c r="D18" s="21"/>
      <c r="E18" s="21"/>
      <c r="F18" s="21"/>
      <c r="G18" s="21"/>
      <c r="H18" s="53">
        <v>0.25</v>
      </c>
      <c r="I18" s="22">
        <f t="shared" si="1"/>
        <v>0</v>
      </c>
    </row>
    <row r="19" spans="2:9" s="4" customFormat="1" ht="15" customHeight="1">
      <c r="B19" s="50"/>
      <c r="C19" s="51" t="s">
        <v>98</v>
      </c>
      <c r="D19" s="58"/>
      <c r="E19" s="58"/>
      <c r="F19" s="58"/>
      <c r="G19" s="993">
        <f>I14+I15+I16+I17+I18</f>
        <v>0</v>
      </c>
      <c r="H19" s="994"/>
      <c r="I19" s="995"/>
    </row>
    <row r="20" spans="2:9" ht="28.5" customHeight="1">
      <c r="B20" s="20">
        <v>2.2000000000000002</v>
      </c>
      <c r="C20" s="964" t="s">
        <v>99</v>
      </c>
      <c r="D20" s="965"/>
      <c r="E20" s="965"/>
      <c r="F20" s="965"/>
      <c r="G20" s="965"/>
      <c r="H20" s="965"/>
      <c r="I20" s="1013"/>
    </row>
    <row r="21" spans="2:9">
      <c r="B21" s="20"/>
      <c r="C21" s="21"/>
      <c r="D21" s="21"/>
      <c r="E21" s="21"/>
      <c r="F21" s="21"/>
      <c r="G21" s="21"/>
      <c r="H21" s="53">
        <v>1</v>
      </c>
      <c r="I21" s="22">
        <f>G21*H21</f>
        <v>0</v>
      </c>
    </row>
    <row r="22" spans="2:9">
      <c r="B22" s="20"/>
      <c r="C22" s="21"/>
      <c r="D22" s="21"/>
      <c r="E22" s="21"/>
      <c r="F22" s="21"/>
      <c r="G22" s="21"/>
      <c r="H22" s="53">
        <v>1</v>
      </c>
      <c r="I22" s="22">
        <f t="shared" ref="I22:I24" si="2">G22*H22</f>
        <v>0</v>
      </c>
    </row>
    <row r="23" spans="2:9">
      <c r="B23" s="20"/>
      <c r="C23" s="21"/>
      <c r="D23" s="21"/>
      <c r="E23" s="21"/>
      <c r="F23" s="21"/>
      <c r="G23" s="21"/>
      <c r="H23" s="53">
        <v>1</v>
      </c>
      <c r="I23" s="22">
        <f t="shared" si="2"/>
        <v>0</v>
      </c>
    </row>
    <row r="24" spans="2:9">
      <c r="B24" s="20"/>
      <c r="C24" s="21" t="s">
        <v>5</v>
      </c>
      <c r="D24" s="21"/>
      <c r="E24" s="21"/>
      <c r="F24" s="21"/>
      <c r="G24" s="21"/>
      <c r="H24" s="53">
        <v>1</v>
      </c>
      <c r="I24" s="22">
        <f t="shared" si="2"/>
        <v>0</v>
      </c>
    </row>
    <row r="25" spans="2:9" s="4" customFormat="1">
      <c r="B25" s="50"/>
      <c r="C25" s="51" t="s">
        <v>100</v>
      </c>
      <c r="D25" s="58"/>
      <c r="E25" s="58"/>
      <c r="F25" s="58"/>
      <c r="G25" s="993">
        <f>I21+I22+I23+I24</f>
        <v>0</v>
      </c>
      <c r="H25" s="996"/>
      <c r="I25" s="997"/>
    </row>
    <row r="26" spans="2:9" ht="16.5" customHeight="1">
      <c r="B26" s="20">
        <v>2.2999999999999998</v>
      </c>
      <c r="C26" s="964" t="s">
        <v>101</v>
      </c>
      <c r="D26" s="965"/>
      <c r="E26" s="965"/>
      <c r="F26" s="965"/>
      <c r="G26" s="965"/>
      <c r="H26" s="965"/>
      <c r="I26" s="1013"/>
    </row>
    <row r="27" spans="2:9">
      <c r="B27" s="20"/>
      <c r="C27" s="21"/>
      <c r="D27" s="21"/>
      <c r="E27" s="21"/>
      <c r="F27" s="21"/>
      <c r="G27" s="21"/>
      <c r="H27" s="53">
        <v>1.6</v>
      </c>
      <c r="I27" s="22">
        <f>G27*H27</f>
        <v>0</v>
      </c>
    </row>
    <row r="28" spans="2:9">
      <c r="B28" s="20"/>
      <c r="C28" s="21"/>
      <c r="D28" s="21"/>
      <c r="E28" s="21"/>
      <c r="F28" s="21"/>
      <c r="G28" s="21"/>
      <c r="H28" s="53">
        <v>1.6</v>
      </c>
      <c r="I28" s="22">
        <f t="shared" ref="I28:I30" si="3">G28*H28</f>
        <v>0</v>
      </c>
    </row>
    <row r="29" spans="2:9">
      <c r="B29" s="20"/>
      <c r="C29" s="21"/>
      <c r="D29" s="21"/>
      <c r="E29" s="21"/>
      <c r="F29" s="21"/>
      <c r="G29" s="21"/>
      <c r="H29" s="53">
        <v>1.6</v>
      </c>
      <c r="I29" s="22">
        <f t="shared" si="3"/>
        <v>0</v>
      </c>
    </row>
    <row r="30" spans="2:9">
      <c r="B30" s="20"/>
      <c r="C30" s="21" t="s">
        <v>5</v>
      </c>
      <c r="D30" s="21"/>
      <c r="E30" s="21"/>
      <c r="F30" s="21"/>
      <c r="G30" s="21"/>
      <c r="H30" s="53">
        <v>1.6</v>
      </c>
      <c r="I30" s="22">
        <f t="shared" si="3"/>
        <v>0</v>
      </c>
    </row>
    <row r="31" spans="2:9" s="4" customFormat="1">
      <c r="B31" s="50"/>
      <c r="C31" s="51" t="s">
        <v>102</v>
      </c>
      <c r="D31" s="58"/>
      <c r="E31" s="58"/>
      <c r="F31" s="58"/>
      <c r="G31" s="993">
        <f>I27+I28+I29+I30</f>
        <v>0</v>
      </c>
      <c r="H31" s="996"/>
      <c r="I31" s="997"/>
    </row>
    <row r="32" spans="2:9" s="4" customFormat="1" ht="15" thickBot="1">
      <c r="B32" s="54" t="s">
        <v>1</v>
      </c>
      <c r="C32" s="24" t="s">
        <v>103</v>
      </c>
      <c r="D32" s="55"/>
      <c r="E32" s="55"/>
      <c r="F32" s="55"/>
      <c r="G32" s="990">
        <f>G19+G25+G31</f>
        <v>0</v>
      </c>
      <c r="H32" s="1015"/>
      <c r="I32" s="1016"/>
    </row>
    <row r="33" spans="2:9" s="4" customFormat="1" ht="15" customHeight="1">
      <c r="B33" s="56">
        <v>3</v>
      </c>
      <c r="C33" s="1007" t="s">
        <v>104</v>
      </c>
      <c r="D33" s="1008"/>
      <c r="E33" s="1008"/>
      <c r="F33" s="1008"/>
      <c r="G33" s="1008"/>
      <c r="H33" s="1008"/>
      <c r="I33" s="1009"/>
    </row>
    <row r="34" spans="2:9">
      <c r="B34" s="20"/>
      <c r="C34" s="21"/>
      <c r="D34" s="21"/>
      <c r="E34" s="21"/>
      <c r="F34" s="21"/>
      <c r="G34" s="21"/>
      <c r="H34" s="53">
        <v>8</v>
      </c>
      <c r="I34" s="22">
        <f>G34*H34</f>
        <v>0</v>
      </c>
    </row>
    <row r="35" spans="2:9">
      <c r="B35" s="20"/>
      <c r="C35" s="21"/>
      <c r="D35" s="21"/>
      <c r="E35" s="21"/>
      <c r="F35" s="21"/>
      <c r="G35" s="21"/>
      <c r="H35" s="53">
        <v>8</v>
      </c>
      <c r="I35" s="22">
        <f t="shared" ref="I35:I37" si="4">G35*H35</f>
        <v>0</v>
      </c>
    </row>
    <row r="36" spans="2:9">
      <c r="B36" s="20"/>
      <c r="C36" s="21"/>
      <c r="D36" s="21"/>
      <c r="E36" s="21"/>
      <c r="F36" s="21"/>
      <c r="G36" s="21"/>
      <c r="H36" s="53">
        <v>8</v>
      </c>
      <c r="I36" s="22">
        <f t="shared" si="4"/>
        <v>0</v>
      </c>
    </row>
    <row r="37" spans="2:9">
      <c r="B37" s="20"/>
      <c r="C37" s="21" t="s">
        <v>5</v>
      </c>
      <c r="D37" s="21"/>
      <c r="E37" s="21"/>
      <c r="F37" s="21"/>
      <c r="G37" s="21"/>
      <c r="H37" s="53">
        <v>8</v>
      </c>
      <c r="I37" s="22">
        <f t="shared" si="4"/>
        <v>0</v>
      </c>
    </row>
    <row r="38" spans="2:9" ht="15.75" thickBot="1">
      <c r="B38" s="54" t="s">
        <v>2</v>
      </c>
      <c r="C38" s="24" t="s">
        <v>105</v>
      </c>
      <c r="D38" s="55"/>
      <c r="E38" s="55"/>
      <c r="F38" s="55"/>
      <c r="G38" s="990">
        <f>I34+I35+I36+I37</f>
        <v>0</v>
      </c>
      <c r="H38" s="991"/>
      <c r="I38" s="992"/>
    </row>
    <row r="39" spans="2:9" ht="31.5" customHeight="1" thickBot="1">
      <c r="B39" s="54" t="s">
        <v>3</v>
      </c>
      <c r="C39" s="1014" t="s">
        <v>106</v>
      </c>
      <c r="D39" s="1014"/>
      <c r="E39" s="1014"/>
      <c r="F39" s="1014"/>
      <c r="G39" s="1014"/>
      <c r="H39" s="1014"/>
      <c r="I39" s="59">
        <f>G12+G32+G38</f>
        <v>0</v>
      </c>
    </row>
    <row r="41" spans="2:9">
      <c r="C41" s="166"/>
    </row>
  </sheetData>
  <mergeCells count="20">
    <mergeCell ref="C26:I26"/>
    <mergeCell ref="C33:I33"/>
    <mergeCell ref="C39:H39"/>
    <mergeCell ref="G31:I31"/>
    <mergeCell ref="G32:I32"/>
    <mergeCell ref="G38:I38"/>
    <mergeCell ref="B1:I1"/>
    <mergeCell ref="B2:I2"/>
    <mergeCell ref="G12:I12"/>
    <mergeCell ref="G19:I19"/>
    <mergeCell ref="G25:I25"/>
    <mergeCell ref="B4:B5"/>
    <mergeCell ref="C4:C5"/>
    <mergeCell ref="H4:H5"/>
    <mergeCell ref="I4:I5"/>
    <mergeCell ref="D4:G4"/>
    <mergeCell ref="C7:I7"/>
    <mergeCell ref="C13:I13"/>
    <mergeCell ref="C14:I14"/>
    <mergeCell ref="C20:I20"/>
  </mergeCells>
  <phoneticPr fontId="2" type="noConversion"/>
  <pageMargins left="0.17" right="0.17" top="0.75" bottom="0.75" header="0.3" footer="0.3"/>
  <pageSetup paperSize="9" scale="90" orientation="portrait" r:id="rId1"/>
  <headerFooter alignWithMargins="0">
    <oddHeader>&amp;L&amp;"Tahoma,Regular"&amp;10Банка/Штедилница_________________________&amp;R&amp;"Tahoma,Regular"&amp;10Образац СР-ДИ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zoomScaleNormal="100" workbookViewId="0"/>
  </sheetViews>
  <sheetFormatPr defaultRowHeight="14.25"/>
  <cols>
    <col min="1" max="1" width="2.85546875" style="2" customWidth="1"/>
    <col min="2" max="2" width="7.85546875" style="2" customWidth="1"/>
    <col min="3" max="3" width="7" style="2" customWidth="1"/>
    <col min="4" max="4" width="20.85546875" style="2" customWidth="1"/>
    <col min="5" max="5" width="22.7109375" style="2" customWidth="1"/>
    <col min="6" max="6" width="15" style="2" customWidth="1"/>
    <col min="7" max="7" width="14.28515625" style="2" customWidth="1"/>
    <col min="8" max="8" width="10.85546875" style="2" customWidth="1"/>
    <col min="9" max="9" width="14.28515625" style="2" customWidth="1"/>
    <col min="10" max="10" width="14.5703125" style="2" customWidth="1"/>
    <col min="11" max="16384" width="9.140625" style="2"/>
  </cols>
  <sheetData>
    <row r="1" spans="2:10" s="4" customFormat="1" ht="30.75" customHeight="1">
      <c r="B1" s="949" t="s">
        <v>39</v>
      </c>
      <c r="C1" s="949"/>
      <c r="D1" s="949"/>
      <c r="E1" s="949"/>
      <c r="F1" s="949"/>
      <c r="G1" s="949"/>
      <c r="H1" s="949"/>
      <c r="I1" s="949"/>
      <c r="J1" s="949"/>
    </row>
    <row r="2" spans="2:10">
      <c r="B2" s="948" t="s">
        <v>107</v>
      </c>
      <c r="C2" s="948"/>
      <c r="D2" s="948"/>
      <c r="E2" s="948"/>
      <c r="F2" s="948"/>
      <c r="G2" s="948"/>
      <c r="H2" s="948"/>
      <c r="I2" s="948"/>
      <c r="J2" s="948"/>
    </row>
    <row r="3" spans="2:10" ht="15" thickBot="1">
      <c r="J3" s="467" t="s">
        <v>41</v>
      </c>
    </row>
    <row r="4" spans="2:10" s="4" customFormat="1" ht="30" customHeight="1">
      <c r="B4" s="1020" t="s">
        <v>108</v>
      </c>
      <c r="C4" s="1018" t="s">
        <v>109</v>
      </c>
      <c r="D4" s="1023"/>
      <c r="E4" s="1024"/>
      <c r="F4" s="1022" t="s">
        <v>113</v>
      </c>
      <c r="G4" s="1022"/>
      <c r="H4" s="1000" t="s">
        <v>114</v>
      </c>
      <c r="I4" s="1018" t="s">
        <v>115</v>
      </c>
      <c r="J4" s="1019"/>
    </row>
    <row r="5" spans="2:10" s="4" customFormat="1" ht="29.25" thickBot="1">
      <c r="B5" s="1021"/>
      <c r="C5" s="60" t="s">
        <v>110</v>
      </c>
      <c r="D5" s="61" t="s">
        <v>111</v>
      </c>
      <c r="E5" s="61" t="s">
        <v>112</v>
      </c>
      <c r="F5" s="62" t="s">
        <v>91</v>
      </c>
      <c r="G5" s="62" t="s">
        <v>92</v>
      </c>
      <c r="H5" s="961"/>
      <c r="I5" s="63" t="s">
        <v>116</v>
      </c>
      <c r="J5" s="64" t="s">
        <v>92</v>
      </c>
    </row>
    <row r="6" spans="2:10" ht="15" thickBot="1">
      <c r="B6" s="327">
        <v>1</v>
      </c>
      <c r="C6" s="328">
        <v>2</v>
      </c>
      <c r="D6" s="114">
        <v>3</v>
      </c>
      <c r="E6" s="114">
        <v>4</v>
      </c>
      <c r="F6" s="114">
        <v>5</v>
      </c>
      <c r="G6" s="114">
        <v>6</v>
      </c>
      <c r="H6" s="329">
        <v>7</v>
      </c>
      <c r="I6" s="330" t="s">
        <v>291</v>
      </c>
      <c r="J6" s="331" t="s">
        <v>292</v>
      </c>
    </row>
    <row r="7" spans="2:10">
      <c r="B7" s="49" t="s">
        <v>0</v>
      </c>
      <c r="C7" s="74">
        <v>1</v>
      </c>
      <c r="D7" s="75" t="s">
        <v>117</v>
      </c>
      <c r="E7" s="75" t="s">
        <v>117</v>
      </c>
      <c r="F7" s="26"/>
      <c r="G7" s="26"/>
      <c r="H7" s="26">
        <v>0</v>
      </c>
      <c r="I7" s="76">
        <f>F7*H7</f>
        <v>0</v>
      </c>
      <c r="J7" s="27">
        <f>G7*H7</f>
        <v>0</v>
      </c>
    </row>
    <row r="8" spans="2:10">
      <c r="B8" s="65"/>
      <c r="C8" s="66"/>
      <c r="D8" s="67" t="s">
        <v>118</v>
      </c>
      <c r="E8" s="67"/>
      <c r="F8" s="68"/>
      <c r="G8" s="68"/>
      <c r="H8" s="68">
        <v>0</v>
      </c>
      <c r="I8" s="69">
        <f t="shared" ref="I8:I25" si="0">F8*H8</f>
        <v>0</v>
      </c>
      <c r="J8" s="70">
        <f t="shared" ref="J8:J25" si="1">G8*H8</f>
        <v>0</v>
      </c>
    </row>
    <row r="9" spans="2:10">
      <c r="B9" s="65"/>
      <c r="C9" s="66"/>
      <c r="D9" s="67" t="s">
        <v>119</v>
      </c>
      <c r="E9" s="67"/>
      <c r="F9" s="68"/>
      <c r="G9" s="68"/>
      <c r="H9" s="68">
        <v>0</v>
      </c>
      <c r="I9" s="69">
        <f t="shared" si="0"/>
        <v>0</v>
      </c>
      <c r="J9" s="70">
        <f t="shared" si="1"/>
        <v>0</v>
      </c>
    </row>
    <row r="10" spans="2:10">
      <c r="B10" s="65"/>
      <c r="C10" s="66"/>
      <c r="D10" s="67"/>
      <c r="E10" s="67" t="s">
        <v>120</v>
      </c>
      <c r="F10" s="68"/>
      <c r="G10" s="68"/>
      <c r="H10" s="68">
        <v>0</v>
      </c>
      <c r="I10" s="69">
        <f t="shared" si="0"/>
        <v>0</v>
      </c>
      <c r="J10" s="70">
        <f t="shared" si="1"/>
        <v>0</v>
      </c>
    </row>
    <row r="11" spans="2:10">
      <c r="B11" s="65"/>
      <c r="C11" s="66"/>
      <c r="D11" s="67" t="s">
        <v>5</v>
      </c>
      <c r="E11" s="67" t="s">
        <v>5</v>
      </c>
      <c r="F11" s="68"/>
      <c r="G11" s="68"/>
      <c r="H11" s="68">
        <v>0</v>
      </c>
      <c r="I11" s="69">
        <f t="shared" si="0"/>
        <v>0</v>
      </c>
      <c r="J11" s="70">
        <f t="shared" si="1"/>
        <v>0</v>
      </c>
    </row>
    <row r="12" spans="2:10">
      <c r="B12" s="65" t="s">
        <v>0</v>
      </c>
      <c r="C12" s="66">
        <v>2</v>
      </c>
      <c r="D12" s="71" t="s">
        <v>121</v>
      </c>
      <c r="E12" s="71" t="s">
        <v>121</v>
      </c>
      <c r="F12" s="21"/>
      <c r="G12" s="21"/>
      <c r="H12" s="21">
        <v>0.2</v>
      </c>
      <c r="I12" s="69">
        <f t="shared" si="0"/>
        <v>0</v>
      </c>
      <c r="J12" s="70">
        <f t="shared" si="1"/>
        <v>0</v>
      </c>
    </row>
    <row r="13" spans="2:10">
      <c r="B13" s="65" t="s">
        <v>0</v>
      </c>
      <c r="C13" s="66">
        <v>3</v>
      </c>
      <c r="D13" s="71" t="s">
        <v>122</v>
      </c>
      <c r="E13" s="71" t="s">
        <v>122</v>
      </c>
      <c r="F13" s="21"/>
      <c r="G13" s="21"/>
      <c r="H13" s="21">
        <v>0.4</v>
      </c>
      <c r="I13" s="69">
        <f t="shared" si="0"/>
        <v>0</v>
      </c>
      <c r="J13" s="70">
        <f t="shared" si="1"/>
        <v>0</v>
      </c>
    </row>
    <row r="14" spans="2:10" ht="15" customHeight="1" thickBot="1">
      <c r="B14" s="82" t="s">
        <v>0</v>
      </c>
      <c r="C14" s="83">
        <v>4</v>
      </c>
      <c r="D14" s="79" t="s">
        <v>123</v>
      </c>
      <c r="E14" s="79" t="s">
        <v>123</v>
      </c>
      <c r="F14" s="29"/>
      <c r="G14" s="29"/>
      <c r="H14" s="29">
        <v>0.7</v>
      </c>
      <c r="I14" s="481">
        <f t="shared" si="0"/>
        <v>0</v>
      </c>
      <c r="J14" s="482">
        <f t="shared" si="1"/>
        <v>0</v>
      </c>
    </row>
    <row r="15" spans="2:10" ht="15" customHeight="1">
      <c r="B15" s="49" t="s">
        <v>1</v>
      </c>
      <c r="C15" s="74">
        <v>5</v>
      </c>
      <c r="D15" s="75" t="s">
        <v>124</v>
      </c>
      <c r="E15" s="75" t="s">
        <v>127</v>
      </c>
      <c r="F15" s="26"/>
      <c r="G15" s="26"/>
      <c r="H15" s="26">
        <v>1.25</v>
      </c>
      <c r="I15" s="76">
        <f t="shared" si="0"/>
        <v>0</v>
      </c>
      <c r="J15" s="27">
        <f t="shared" si="1"/>
        <v>0</v>
      </c>
    </row>
    <row r="16" spans="2:10" ht="15" customHeight="1">
      <c r="B16" s="65" t="s">
        <v>1</v>
      </c>
      <c r="C16" s="66">
        <v>6</v>
      </c>
      <c r="D16" s="71" t="s">
        <v>125</v>
      </c>
      <c r="E16" s="71" t="s">
        <v>128</v>
      </c>
      <c r="F16" s="21"/>
      <c r="G16" s="21"/>
      <c r="H16" s="21">
        <v>1.75</v>
      </c>
      <c r="I16" s="69">
        <f t="shared" si="0"/>
        <v>0</v>
      </c>
      <c r="J16" s="70">
        <f t="shared" si="1"/>
        <v>0</v>
      </c>
    </row>
    <row r="17" spans="2:10" ht="15" customHeight="1" thickBot="1">
      <c r="B17" s="77" t="s">
        <v>1</v>
      </c>
      <c r="C17" s="78">
        <v>7</v>
      </c>
      <c r="D17" s="79" t="s">
        <v>126</v>
      </c>
      <c r="E17" s="79" t="s">
        <v>129</v>
      </c>
      <c r="F17" s="29"/>
      <c r="G17" s="29"/>
      <c r="H17" s="29">
        <v>2.25</v>
      </c>
      <c r="I17" s="481">
        <f t="shared" si="0"/>
        <v>0</v>
      </c>
      <c r="J17" s="482">
        <f t="shared" si="1"/>
        <v>0</v>
      </c>
    </row>
    <row r="18" spans="2:10">
      <c r="B18" s="49" t="s">
        <v>2</v>
      </c>
      <c r="C18" s="74">
        <v>8</v>
      </c>
      <c r="D18" s="75" t="s">
        <v>130</v>
      </c>
      <c r="E18" s="75" t="s">
        <v>134</v>
      </c>
      <c r="F18" s="26"/>
      <c r="G18" s="26"/>
      <c r="H18" s="26">
        <v>2.75</v>
      </c>
      <c r="I18" s="76">
        <f t="shared" si="0"/>
        <v>0</v>
      </c>
      <c r="J18" s="27">
        <f t="shared" si="1"/>
        <v>0</v>
      </c>
    </row>
    <row r="19" spans="2:10">
      <c r="B19" s="80" t="s">
        <v>2</v>
      </c>
      <c r="C19" s="81">
        <v>9</v>
      </c>
      <c r="D19" s="71" t="s">
        <v>131</v>
      </c>
      <c r="E19" s="71" t="s">
        <v>135</v>
      </c>
      <c r="F19" s="21"/>
      <c r="G19" s="21"/>
      <c r="H19" s="21">
        <v>3.25</v>
      </c>
      <c r="I19" s="69">
        <f t="shared" si="0"/>
        <v>0</v>
      </c>
      <c r="J19" s="70">
        <f t="shared" si="1"/>
        <v>0</v>
      </c>
    </row>
    <row r="20" spans="2:10" ht="15" customHeight="1">
      <c r="B20" s="80" t="s">
        <v>2</v>
      </c>
      <c r="C20" s="81">
        <v>10</v>
      </c>
      <c r="D20" s="71" t="s">
        <v>132</v>
      </c>
      <c r="E20" s="71" t="s">
        <v>136</v>
      </c>
      <c r="F20" s="21"/>
      <c r="G20" s="21"/>
      <c r="H20" s="21">
        <v>3.75</v>
      </c>
      <c r="I20" s="69">
        <f t="shared" si="0"/>
        <v>0</v>
      </c>
      <c r="J20" s="70">
        <f t="shared" si="1"/>
        <v>0</v>
      </c>
    </row>
    <row r="21" spans="2:10">
      <c r="B21" s="80" t="s">
        <v>2</v>
      </c>
      <c r="C21" s="81">
        <v>11</v>
      </c>
      <c r="D21" s="71" t="s">
        <v>133</v>
      </c>
      <c r="E21" s="71" t="s">
        <v>137</v>
      </c>
      <c r="F21" s="21"/>
      <c r="G21" s="21"/>
      <c r="H21" s="21">
        <v>4.5</v>
      </c>
      <c r="I21" s="69">
        <f t="shared" si="0"/>
        <v>0</v>
      </c>
      <c r="J21" s="70">
        <f t="shared" si="1"/>
        <v>0</v>
      </c>
    </row>
    <row r="22" spans="2:10" ht="15" customHeight="1">
      <c r="B22" s="80" t="s">
        <v>2</v>
      </c>
      <c r="C22" s="81">
        <v>12</v>
      </c>
      <c r="D22" s="71" t="s">
        <v>289</v>
      </c>
      <c r="E22" s="71" t="s">
        <v>138</v>
      </c>
      <c r="F22" s="21"/>
      <c r="G22" s="21"/>
      <c r="H22" s="21">
        <v>5.25</v>
      </c>
      <c r="I22" s="69">
        <f t="shared" si="0"/>
        <v>0</v>
      </c>
      <c r="J22" s="70">
        <f t="shared" si="1"/>
        <v>0</v>
      </c>
    </row>
    <row r="23" spans="2:10">
      <c r="B23" s="80" t="s">
        <v>2</v>
      </c>
      <c r="C23" s="81">
        <v>13</v>
      </c>
      <c r="D23" s="71" t="s">
        <v>290</v>
      </c>
      <c r="E23" s="71" t="s">
        <v>139</v>
      </c>
      <c r="F23" s="21"/>
      <c r="G23" s="21"/>
      <c r="H23" s="21">
        <v>6</v>
      </c>
      <c r="I23" s="69">
        <f t="shared" si="0"/>
        <v>0</v>
      </c>
      <c r="J23" s="70">
        <f t="shared" si="1"/>
        <v>0</v>
      </c>
    </row>
    <row r="24" spans="2:10">
      <c r="B24" s="80" t="s">
        <v>2</v>
      </c>
      <c r="C24" s="81">
        <v>14</v>
      </c>
      <c r="D24" s="53"/>
      <c r="E24" s="71" t="s">
        <v>140</v>
      </c>
      <c r="F24" s="21"/>
      <c r="G24" s="21"/>
      <c r="H24" s="21">
        <v>8</v>
      </c>
      <c r="I24" s="69">
        <f t="shared" si="0"/>
        <v>0</v>
      </c>
      <c r="J24" s="70">
        <f t="shared" si="1"/>
        <v>0</v>
      </c>
    </row>
    <row r="25" spans="2:10" ht="15" thickBot="1">
      <c r="B25" s="82" t="s">
        <v>2</v>
      </c>
      <c r="C25" s="83">
        <v>15</v>
      </c>
      <c r="D25" s="326"/>
      <c r="E25" s="79" t="s">
        <v>141</v>
      </c>
      <c r="F25" s="29"/>
      <c r="G25" s="29"/>
      <c r="H25" s="29">
        <v>12.5</v>
      </c>
      <c r="I25" s="481">
        <f t="shared" si="0"/>
        <v>0</v>
      </c>
      <c r="J25" s="482">
        <f t="shared" si="1"/>
        <v>0</v>
      </c>
    </row>
    <row r="26" spans="2:10" ht="43.5" customHeight="1">
      <c r="B26" s="1017" t="s">
        <v>479</v>
      </c>
      <c r="C26" s="1017"/>
      <c r="D26" s="1017"/>
      <c r="E26" s="1017"/>
      <c r="F26" s="1017"/>
      <c r="G26" s="1017"/>
      <c r="H26" s="1017"/>
      <c r="I26" s="1017"/>
      <c r="J26" s="1017"/>
    </row>
    <row r="28" spans="2:10">
      <c r="D28" s="166"/>
    </row>
  </sheetData>
  <mergeCells count="8">
    <mergeCell ref="B26:J26"/>
    <mergeCell ref="B1:J1"/>
    <mergeCell ref="B2:J2"/>
    <mergeCell ref="I4:J4"/>
    <mergeCell ref="H4:H5"/>
    <mergeCell ref="B4:B5"/>
    <mergeCell ref="F4:G4"/>
    <mergeCell ref="C4:E4"/>
  </mergeCells>
  <phoneticPr fontId="2" type="noConversion"/>
  <pageMargins left="0.7" right="0.7" top="0.75" bottom="0.75" header="0.3" footer="0.3"/>
  <pageSetup paperSize="9" orientation="landscape" r:id="rId1"/>
  <headerFooter alignWithMargins="0">
    <oddHeader xml:space="preserve">&amp;L&amp;"Tahoma,Regular"&amp;10Банка/Штедилница___________________________&amp;R&amp;"Tahoma,Regular"&amp;10Образец ГР-ДИ/1
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workbookViewId="0"/>
  </sheetViews>
  <sheetFormatPr defaultRowHeight="14.25"/>
  <cols>
    <col min="1" max="1" width="2.140625" style="2" customWidth="1"/>
    <col min="2" max="3" width="9.140625" style="2" customWidth="1"/>
    <col min="4" max="5" width="14.28515625" style="2" customWidth="1"/>
    <col min="6" max="6" width="18.42578125" style="2" customWidth="1"/>
    <col min="7" max="8" width="17.5703125" style="2" customWidth="1"/>
    <col min="9" max="9" width="19.5703125" style="2" customWidth="1"/>
    <col min="10" max="10" width="18.5703125" style="2" customWidth="1"/>
    <col min="11" max="11" width="13.7109375" style="2" customWidth="1"/>
    <col min="12" max="12" width="15.140625" style="2" customWidth="1"/>
    <col min="13" max="16384" width="9.140625" style="2"/>
  </cols>
  <sheetData>
    <row r="1" spans="1:12" s="4" customFormat="1" ht="29.25" customHeight="1">
      <c r="B1" s="949" t="s">
        <v>39</v>
      </c>
      <c r="C1" s="949"/>
      <c r="D1" s="949"/>
      <c r="E1" s="949"/>
      <c r="F1" s="949"/>
      <c r="G1" s="949"/>
      <c r="H1" s="949"/>
      <c r="I1" s="949"/>
      <c r="J1" s="949"/>
      <c r="K1" s="949"/>
      <c r="L1" s="949"/>
    </row>
    <row r="2" spans="1:12">
      <c r="B2" s="856" t="s">
        <v>142</v>
      </c>
      <c r="C2" s="856"/>
      <c r="D2" s="856"/>
      <c r="E2" s="856"/>
      <c r="F2" s="856"/>
      <c r="G2" s="856"/>
      <c r="H2" s="856"/>
      <c r="I2" s="856"/>
      <c r="J2" s="856"/>
      <c r="K2" s="856"/>
      <c r="L2" s="856"/>
    </row>
    <row r="3" spans="1:12" ht="15" thickBot="1">
      <c r="B3" s="84"/>
      <c r="C3" s="84"/>
      <c r="D3" s="84"/>
      <c r="E3" s="84"/>
      <c r="F3" s="84"/>
      <c r="G3" s="84"/>
      <c r="H3" s="84"/>
      <c r="I3" s="84"/>
      <c r="J3" s="84"/>
      <c r="K3" s="84"/>
      <c r="L3" s="308" t="s">
        <v>41</v>
      </c>
    </row>
    <row r="4" spans="1:12" ht="42.75" customHeight="1">
      <c r="B4" s="1020" t="s">
        <v>108</v>
      </c>
      <c r="C4" s="1022" t="s">
        <v>110</v>
      </c>
      <c r="D4" s="1018" t="s">
        <v>293</v>
      </c>
      <c r="E4" s="1024"/>
      <c r="F4" s="1000" t="s">
        <v>144</v>
      </c>
      <c r="G4" s="1018" t="s">
        <v>145</v>
      </c>
      <c r="H4" s="1024"/>
      <c r="I4" s="1000" t="s">
        <v>146</v>
      </c>
      <c r="J4" s="1000" t="s">
        <v>147</v>
      </c>
      <c r="K4" s="1006" t="s">
        <v>148</v>
      </c>
      <c r="L4" s="1032"/>
    </row>
    <row r="5" spans="1:12" ht="28.5" customHeight="1" thickBot="1">
      <c r="B5" s="1029"/>
      <c r="C5" s="1030"/>
      <c r="D5" s="85" t="s">
        <v>116</v>
      </c>
      <c r="E5" s="85" t="s">
        <v>92</v>
      </c>
      <c r="F5" s="1001"/>
      <c r="G5" s="85" t="s">
        <v>91</v>
      </c>
      <c r="H5" s="85" t="s">
        <v>92</v>
      </c>
      <c r="I5" s="1001"/>
      <c r="J5" s="1001"/>
      <c r="K5" s="1033"/>
      <c r="L5" s="1034"/>
    </row>
    <row r="6" spans="1:12" s="3" customFormat="1" ht="29.25" thickBot="1">
      <c r="A6" s="300"/>
      <c r="B6" s="34">
        <v>1</v>
      </c>
      <c r="C6" s="35">
        <v>2</v>
      </c>
      <c r="D6" s="35">
        <v>3</v>
      </c>
      <c r="E6" s="35">
        <v>4</v>
      </c>
      <c r="F6" s="35">
        <v>5</v>
      </c>
      <c r="G6" s="700" t="s">
        <v>451</v>
      </c>
      <c r="H6" s="700" t="s">
        <v>452</v>
      </c>
      <c r="I6" s="35">
        <v>8</v>
      </c>
      <c r="J6" s="88" t="s">
        <v>35</v>
      </c>
      <c r="K6" s="35">
        <v>10</v>
      </c>
      <c r="L6" s="89">
        <v>11</v>
      </c>
    </row>
    <row r="7" spans="1:12">
      <c r="B7" s="90"/>
      <c r="C7" s="57">
        <v>1</v>
      </c>
      <c r="D7" s="18"/>
      <c r="E7" s="18"/>
      <c r="F7" s="18"/>
      <c r="G7" s="18"/>
      <c r="H7" s="18"/>
      <c r="I7" s="91"/>
      <c r="J7" s="91"/>
      <c r="K7" s="91"/>
      <c r="L7" s="92"/>
    </row>
    <row r="8" spans="1:12">
      <c r="B8" s="93"/>
      <c r="C8" s="94">
        <v>2</v>
      </c>
      <c r="D8" s="51"/>
      <c r="E8" s="51"/>
      <c r="F8" s="51"/>
      <c r="G8" s="51"/>
      <c r="H8" s="51"/>
      <c r="I8" s="95"/>
      <c r="J8" s="95"/>
      <c r="K8" s="95"/>
      <c r="L8" s="96"/>
    </row>
    <row r="9" spans="1:12">
      <c r="B9" s="93"/>
      <c r="C9" s="94">
        <v>3</v>
      </c>
      <c r="D9" s="51"/>
      <c r="E9" s="51"/>
      <c r="F9" s="51"/>
      <c r="G9" s="51"/>
      <c r="H9" s="51"/>
      <c r="I9" s="95"/>
      <c r="J9" s="95"/>
      <c r="K9" s="95"/>
      <c r="L9" s="96"/>
    </row>
    <row r="10" spans="1:12">
      <c r="B10" s="93"/>
      <c r="C10" s="94">
        <v>4</v>
      </c>
      <c r="D10" s="51"/>
      <c r="E10" s="51"/>
      <c r="F10" s="51"/>
      <c r="G10" s="51"/>
      <c r="H10" s="51"/>
      <c r="I10" s="95"/>
      <c r="J10" s="95"/>
      <c r="K10" s="95"/>
      <c r="L10" s="96"/>
    </row>
    <row r="11" spans="1:12" ht="15" thickBot="1">
      <c r="B11" s="97" t="s">
        <v>0</v>
      </c>
      <c r="C11" s="98"/>
      <c r="D11" s="99"/>
      <c r="E11" s="99"/>
      <c r="F11" s="98" t="s">
        <v>21</v>
      </c>
      <c r="G11" s="100">
        <f>SUM(G7:G10)</f>
        <v>0</v>
      </c>
      <c r="H11" s="100">
        <f>SUM(H7:H10)</f>
        <v>0</v>
      </c>
      <c r="I11" s="98" t="s">
        <v>22</v>
      </c>
      <c r="J11" s="98" t="s">
        <v>23</v>
      </c>
      <c r="K11" s="99"/>
      <c r="L11" s="101"/>
    </row>
    <row r="12" spans="1:12">
      <c r="B12" s="90"/>
      <c r="C12" s="57">
        <v>5</v>
      </c>
      <c r="D12" s="18"/>
      <c r="E12" s="18"/>
      <c r="F12" s="18"/>
      <c r="G12" s="18"/>
      <c r="H12" s="18"/>
      <c r="I12" s="91"/>
      <c r="J12" s="91"/>
      <c r="K12" s="91"/>
      <c r="L12" s="92"/>
    </row>
    <row r="13" spans="1:12" ht="42.75">
      <c r="B13" s="93"/>
      <c r="C13" s="94">
        <v>6</v>
      </c>
      <c r="D13" s="51"/>
      <c r="E13" s="51"/>
      <c r="F13" s="51"/>
      <c r="G13" s="51"/>
      <c r="H13" s="51"/>
      <c r="I13" s="95"/>
      <c r="J13" s="95"/>
      <c r="K13" s="102" t="s">
        <v>149</v>
      </c>
      <c r="L13" s="96"/>
    </row>
    <row r="14" spans="1:12">
      <c r="B14" s="93"/>
      <c r="C14" s="94">
        <v>7</v>
      </c>
      <c r="D14" s="51"/>
      <c r="E14" s="51"/>
      <c r="F14" s="51"/>
      <c r="G14" s="51"/>
      <c r="H14" s="51"/>
      <c r="I14" s="95"/>
      <c r="J14" s="95"/>
      <c r="K14" s="103"/>
      <c r="L14" s="96"/>
    </row>
    <row r="15" spans="1:12" ht="15" thickBot="1">
      <c r="B15" s="97" t="s">
        <v>1</v>
      </c>
      <c r="C15" s="98"/>
      <c r="D15" s="99"/>
      <c r="E15" s="99"/>
      <c r="F15" s="98" t="s">
        <v>24</v>
      </c>
      <c r="G15" s="100">
        <f>SUM(G12:G14)</f>
        <v>0</v>
      </c>
      <c r="H15" s="100">
        <f>SUM(H12:H14)</f>
        <v>0</v>
      </c>
      <c r="I15" s="98" t="s">
        <v>25</v>
      </c>
      <c r="J15" s="98" t="s">
        <v>26</v>
      </c>
      <c r="K15" s="104"/>
      <c r="L15" s="101"/>
    </row>
    <row r="16" spans="1:12">
      <c r="B16" s="90"/>
      <c r="C16" s="57">
        <v>8</v>
      </c>
      <c r="D16" s="18"/>
      <c r="E16" s="18"/>
      <c r="F16" s="18"/>
      <c r="G16" s="105"/>
      <c r="H16" s="105"/>
      <c r="I16" s="91"/>
      <c r="J16" s="91"/>
      <c r="K16" s="106"/>
      <c r="L16" s="92"/>
    </row>
    <row r="17" spans="2:12" ht="38.1" customHeight="1">
      <c r="B17" s="93"/>
      <c r="C17" s="94">
        <v>9</v>
      </c>
      <c r="D17" s="51"/>
      <c r="E17" s="51"/>
      <c r="F17" s="51"/>
      <c r="G17" s="51"/>
      <c r="H17" s="51"/>
      <c r="I17" s="95"/>
      <c r="J17" s="95"/>
      <c r="K17" s="103"/>
      <c r="L17" s="1027" t="s">
        <v>150</v>
      </c>
    </row>
    <row r="18" spans="2:12" ht="38.1" customHeight="1">
      <c r="B18" s="93"/>
      <c r="C18" s="94">
        <v>10</v>
      </c>
      <c r="D18" s="51"/>
      <c r="E18" s="51"/>
      <c r="F18" s="51"/>
      <c r="G18" s="51"/>
      <c r="H18" s="51"/>
      <c r="I18" s="95"/>
      <c r="J18" s="95"/>
      <c r="K18" s="103"/>
      <c r="L18" s="1028"/>
    </row>
    <row r="19" spans="2:12" ht="38.1" customHeight="1">
      <c r="B19" s="93"/>
      <c r="C19" s="94">
        <v>11</v>
      </c>
      <c r="D19" s="51"/>
      <c r="E19" s="51"/>
      <c r="F19" s="51"/>
      <c r="G19" s="51"/>
      <c r="H19" s="51"/>
      <c r="I19" s="95"/>
      <c r="J19" s="95"/>
      <c r="K19" s="1025" t="s">
        <v>151</v>
      </c>
      <c r="L19" s="96"/>
    </row>
    <row r="20" spans="2:12" ht="38.1" customHeight="1">
      <c r="B20" s="93"/>
      <c r="C20" s="94">
        <v>12</v>
      </c>
      <c r="D20" s="51"/>
      <c r="E20" s="51"/>
      <c r="F20" s="51"/>
      <c r="G20" s="51"/>
      <c r="H20" s="51"/>
      <c r="I20" s="95"/>
      <c r="J20" s="95"/>
      <c r="K20" s="1026"/>
      <c r="L20" s="96"/>
    </row>
    <row r="21" spans="2:12">
      <c r="B21" s="93"/>
      <c r="C21" s="94">
        <v>13</v>
      </c>
      <c r="D21" s="51"/>
      <c r="E21" s="51"/>
      <c r="F21" s="51"/>
      <c r="G21" s="51"/>
      <c r="H21" s="51"/>
      <c r="I21" s="95"/>
      <c r="J21" s="95"/>
      <c r="K21" s="95"/>
      <c r="L21" s="96"/>
    </row>
    <row r="22" spans="2:12">
      <c r="B22" s="93"/>
      <c r="C22" s="94">
        <v>14</v>
      </c>
      <c r="D22" s="51"/>
      <c r="E22" s="51"/>
      <c r="F22" s="51"/>
      <c r="G22" s="51"/>
      <c r="H22" s="51"/>
      <c r="I22" s="95"/>
      <c r="J22" s="95"/>
      <c r="K22" s="95"/>
      <c r="L22" s="96"/>
    </row>
    <row r="23" spans="2:12">
      <c r="B23" s="93"/>
      <c r="C23" s="94">
        <v>15</v>
      </c>
      <c r="D23" s="51"/>
      <c r="E23" s="51"/>
      <c r="F23" s="51"/>
      <c r="G23" s="51"/>
      <c r="H23" s="51"/>
      <c r="I23" s="95"/>
      <c r="J23" s="95"/>
      <c r="K23" s="95"/>
      <c r="L23" s="96"/>
    </row>
    <row r="24" spans="2:12" ht="43.5" thickBot="1">
      <c r="B24" s="107" t="s">
        <v>2</v>
      </c>
      <c r="C24" s="108"/>
      <c r="D24" s="109"/>
      <c r="E24" s="109"/>
      <c r="F24" s="110" t="s">
        <v>27</v>
      </c>
      <c r="G24" s="111">
        <f>SUM(G16:G23)</f>
        <v>0</v>
      </c>
      <c r="H24" s="111">
        <f>SUM(H16:H23)</f>
        <v>0</v>
      </c>
      <c r="I24" s="108" t="s">
        <v>28</v>
      </c>
      <c r="J24" s="108" t="s">
        <v>29</v>
      </c>
      <c r="K24" s="109"/>
      <c r="L24" s="112"/>
    </row>
    <row r="25" spans="2:12" ht="15" thickBot="1">
      <c r="B25" s="113" t="s">
        <v>51</v>
      </c>
      <c r="C25" s="114"/>
      <c r="D25" s="115"/>
      <c r="E25" s="115"/>
      <c r="F25" s="116" t="s">
        <v>30</v>
      </c>
      <c r="G25" s="115"/>
      <c r="H25" s="115"/>
      <c r="I25" s="117"/>
      <c r="J25" s="118" t="s">
        <v>31</v>
      </c>
      <c r="K25" s="115"/>
      <c r="L25" s="119"/>
    </row>
    <row r="26" spans="2:12" s="4" customFormat="1" ht="32.25" customHeight="1" thickBot="1">
      <c r="B26" s="120" t="s">
        <v>3</v>
      </c>
      <c r="C26" s="986" t="s">
        <v>152</v>
      </c>
      <c r="D26" s="986"/>
      <c r="E26" s="986"/>
      <c r="F26" s="986"/>
      <c r="G26" s="986"/>
      <c r="H26" s="986"/>
      <c r="I26" s="986"/>
      <c r="J26" s="986"/>
      <c r="K26" s="1035"/>
      <c r="L26" s="121">
        <v>0</v>
      </c>
    </row>
    <row r="28" spans="2:12">
      <c r="B28" s="1031" t="s">
        <v>143</v>
      </c>
      <c r="C28" s="1031"/>
      <c r="D28" s="1031"/>
      <c r="E28" s="1031"/>
    </row>
    <row r="29" spans="2:12">
      <c r="B29" s="698" t="s">
        <v>480</v>
      </c>
      <c r="C29" s="698"/>
      <c r="D29" s="698"/>
      <c r="E29" s="698"/>
      <c r="F29" s="169"/>
    </row>
    <row r="33" spans="4:4">
      <c r="D33" s="166"/>
    </row>
  </sheetData>
  <mergeCells count="14">
    <mergeCell ref="B28:E28"/>
    <mergeCell ref="I4:I5"/>
    <mergeCell ref="J4:J5"/>
    <mergeCell ref="K4:L5"/>
    <mergeCell ref="C26:K26"/>
    <mergeCell ref="B1:L1"/>
    <mergeCell ref="K19:K20"/>
    <mergeCell ref="L17:L18"/>
    <mergeCell ref="B4:B5"/>
    <mergeCell ref="C4:C5"/>
    <mergeCell ref="D4:E4"/>
    <mergeCell ref="F4:F5"/>
    <mergeCell ref="G4:H4"/>
    <mergeCell ref="B2:L2"/>
  </mergeCells>
  <phoneticPr fontId="2" type="noConversion"/>
  <pageMargins left="0.23" right="0.16" top="0.46" bottom="0.31" header="0.17" footer="0.16"/>
  <pageSetup paperSize="9" scale="84" orientation="landscape" r:id="rId1"/>
  <headerFooter alignWithMargins="0">
    <oddHeader>&amp;L&amp;"Tahoma,Regular"&amp;10Банка/Штедилница____________________________&amp;R&amp;"Tahoma,Regular"&amp;10Образец ГР-ДИ/2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zoomScaleNormal="100" workbookViewId="0"/>
  </sheetViews>
  <sheetFormatPr defaultRowHeight="14.25"/>
  <cols>
    <col min="1" max="1" width="4" style="2" customWidth="1"/>
    <col min="2" max="2" width="6.5703125" style="2" customWidth="1"/>
    <col min="3" max="3" width="45.140625" style="2" customWidth="1"/>
    <col min="4" max="5" width="20.7109375" style="2" customWidth="1"/>
    <col min="6" max="7" width="25.7109375" style="2" customWidth="1"/>
    <col min="8" max="16384" width="9.140625" style="2"/>
  </cols>
  <sheetData>
    <row r="2" spans="2:7" s="4" customFormat="1">
      <c r="B2" s="855" t="s">
        <v>39</v>
      </c>
      <c r="C2" s="855"/>
      <c r="D2" s="855"/>
      <c r="E2" s="855"/>
      <c r="F2" s="855"/>
      <c r="G2" s="855"/>
    </row>
    <row r="3" spans="2:7" ht="16.5" customHeight="1">
      <c r="B3" s="1036" t="s">
        <v>352</v>
      </c>
      <c r="C3" s="1036"/>
      <c r="D3" s="1036"/>
      <c r="E3" s="1036"/>
      <c r="F3" s="1036"/>
      <c r="G3" s="1036"/>
    </row>
    <row r="4" spans="2:7" ht="16.5" customHeight="1" thickBot="1">
      <c r="B4" s="301"/>
      <c r="C4" s="301"/>
      <c r="D4" s="301"/>
      <c r="E4" s="301"/>
      <c r="F4" s="301"/>
      <c r="G4" s="308" t="s">
        <v>41</v>
      </c>
    </row>
    <row r="5" spans="2:7" s="4" customFormat="1" ht="20.100000000000001" customHeight="1">
      <c r="B5" s="1037" t="s">
        <v>49</v>
      </c>
      <c r="C5" s="1006" t="s">
        <v>43</v>
      </c>
      <c r="D5" s="1022" t="s">
        <v>83</v>
      </c>
      <c r="E5" s="1022"/>
      <c r="F5" s="1006" t="s">
        <v>154</v>
      </c>
      <c r="G5" s="1032" t="s">
        <v>155</v>
      </c>
    </row>
    <row r="6" spans="2:7" s="4" customFormat="1" ht="20.100000000000001" customHeight="1" thickBot="1">
      <c r="B6" s="1038"/>
      <c r="C6" s="1039"/>
      <c r="D6" s="62" t="s">
        <v>91</v>
      </c>
      <c r="E6" s="62" t="s">
        <v>92</v>
      </c>
      <c r="F6" s="1039"/>
      <c r="G6" s="1040"/>
    </row>
    <row r="7" spans="2:7" s="4" customFormat="1" ht="15" thickBot="1">
      <c r="B7" s="32">
        <v>1</v>
      </c>
      <c r="C7" s="33">
        <v>2</v>
      </c>
      <c r="D7" s="122">
        <v>3</v>
      </c>
      <c r="E7" s="122">
        <v>4</v>
      </c>
      <c r="F7" s="123" t="s">
        <v>19</v>
      </c>
      <c r="G7" s="124" t="s">
        <v>20</v>
      </c>
    </row>
    <row r="8" spans="2:7" ht="15" customHeight="1">
      <c r="B8" s="125"/>
      <c r="C8" s="1041" t="s">
        <v>156</v>
      </c>
      <c r="D8" s="1042"/>
      <c r="E8" s="1042"/>
      <c r="F8" s="1042"/>
      <c r="G8" s="1043"/>
    </row>
    <row r="9" spans="2:7">
      <c r="B9" s="126"/>
      <c r="C9" s="127" t="s">
        <v>157</v>
      </c>
      <c r="D9" s="21"/>
      <c r="E9" s="21"/>
      <c r="F9" s="21">
        <f>D9+E9</f>
        <v>0</v>
      </c>
      <c r="G9" s="22">
        <f>D9-E9</f>
        <v>0</v>
      </c>
    </row>
    <row r="10" spans="2:7">
      <c r="B10" s="126"/>
      <c r="C10" s="127" t="s">
        <v>158</v>
      </c>
      <c r="D10" s="21"/>
      <c r="E10" s="21"/>
      <c r="F10" s="21">
        <f t="shared" ref="F10:F12" si="0">D10+E10</f>
        <v>0</v>
      </c>
      <c r="G10" s="22">
        <f t="shared" ref="G10:G12" si="1">D10-E10</f>
        <v>0</v>
      </c>
    </row>
    <row r="11" spans="2:7" ht="30.75" customHeight="1">
      <c r="B11" s="126"/>
      <c r="C11" s="127" t="s">
        <v>353</v>
      </c>
      <c r="D11" s="21"/>
      <c r="E11" s="21"/>
      <c r="F11" s="21">
        <f t="shared" si="0"/>
        <v>0</v>
      </c>
      <c r="G11" s="22">
        <f t="shared" si="1"/>
        <v>0</v>
      </c>
    </row>
    <row r="12" spans="2:7" ht="14.25" customHeight="1">
      <c r="B12" s="126"/>
      <c r="C12" s="127" t="s">
        <v>354</v>
      </c>
      <c r="D12" s="21"/>
      <c r="E12" s="21"/>
      <c r="F12" s="21">
        <f t="shared" si="0"/>
        <v>0</v>
      </c>
      <c r="G12" s="22">
        <f t="shared" si="1"/>
        <v>0</v>
      </c>
    </row>
    <row r="13" spans="2:7" s="4" customFormat="1" ht="16.5" customHeight="1" thickBot="1">
      <c r="B13" s="424">
        <v>1</v>
      </c>
      <c r="C13" s="1045" t="s">
        <v>159</v>
      </c>
      <c r="D13" s="1046"/>
      <c r="E13" s="1047"/>
      <c r="F13" s="24">
        <f>F9+F10+F11+F12</f>
        <v>0</v>
      </c>
      <c r="G13" s="25">
        <f>G9+G10+G11+G12</f>
        <v>0</v>
      </c>
    </row>
    <row r="14" spans="2:7" ht="15" customHeight="1">
      <c r="B14" s="125"/>
      <c r="C14" s="1041" t="s">
        <v>160</v>
      </c>
      <c r="D14" s="1042"/>
      <c r="E14" s="1042"/>
      <c r="F14" s="1042"/>
      <c r="G14" s="1043"/>
    </row>
    <row r="15" spans="2:7">
      <c r="B15" s="126"/>
      <c r="C15" s="127" t="s">
        <v>157</v>
      </c>
      <c r="D15" s="21"/>
      <c r="E15" s="21"/>
      <c r="F15" s="21">
        <f>D15+E15</f>
        <v>0</v>
      </c>
      <c r="G15" s="22">
        <f>D15-E15</f>
        <v>0</v>
      </c>
    </row>
    <row r="16" spans="2:7">
      <c r="B16" s="126"/>
      <c r="C16" s="127" t="s">
        <v>158</v>
      </c>
      <c r="D16" s="21"/>
      <c r="E16" s="21"/>
      <c r="F16" s="21">
        <f t="shared" ref="F16:F18" si="2">D16+E16</f>
        <v>0</v>
      </c>
      <c r="G16" s="22">
        <f t="shared" ref="G16:G18" si="3">D16-E16</f>
        <v>0</v>
      </c>
    </row>
    <row r="17" spans="2:7" ht="28.5" customHeight="1">
      <c r="B17" s="126"/>
      <c r="C17" s="127" t="s">
        <v>353</v>
      </c>
      <c r="D17" s="21"/>
      <c r="E17" s="21"/>
      <c r="F17" s="21">
        <f t="shared" si="2"/>
        <v>0</v>
      </c>
      <c r="G17" s="22">
        <f t="shared" si="3"/>
        <v>0</v>
      </c>
    </row>
    <row r="18" spans="2:7" ht="14.25" customHeight="1">
      <c r="B18" s="126"/>
      <c r="C18" s="127" t="s">
        <v>354</v>
      </c>
      <c r="D18" s="21"/>
      <c r="E18" s="21"/>
      <c r="F18" s="21">
        <f t="shared" si="2"/>
        <v>0</v>
      </c>
      <c r="G18" s="22">
        <f t="shared" si="3"/>
        <v>0</v>
      </c>
    </row>
    <row r="19" spans="2:7" s="4" customFormat="1" ht="15" thickBot="1">
      <c r="B19" s="424">
        <v>2</v>
      </c>
      <c r="C19" s="1045" t="s">
        <v>161</v>
      </c>
      <c r="D19" s="1046"/>
      <c r="E19" s="1047"/>
      <c r="F19" s="24">
        <f>F15+F16+F17+F18</f>
        <v>0</v>
      </c>
      <c r="G19" s="25">
        <f>G15+G16+G17+G18</f>
        <v>0</v>
      </c>
    </row>
    <row r="20" spans="2:7" ht="15" customHeight="1">
      <c r="B20" s="125"/>
      <c r="C20" s="1041" t="s">
        <v>162</v>
      </c>
      <c r="D20" s="1042"/>
      <c r="E20" s="1042"/>
      <c r="F20" s="1042"/>
      <c r="G20" s="1043"/>
    </row>
    <row r="21" spans="2:7">
      <c r="B21" s="126"/>
      <c r="C21" s="127" t="s">
        <v>157</v>
      </c>
      <c r="D21" s="21"/>
      <c r="E21" s="21"/>
      <c r="F21" s="21">
        <f>D21+E21</f>
        <v>0</v>
      </c>
      <c r="G21" s="22">
        <f>D21-E21</f>
        <v>0</v>
      </c>
    </row>
    <row r="22" spans="2:7">
      <c r="B22" s="126"/>
      <c r="C22" s="127" t="s">
        <v>158</v>
      </c>
      <c r="D22" s="21"/>
      <c r="E22" s="21"/>
      <c r="F22" s="21">
        <f t="shared" ref="F22:F24" si="4">D22+E22</f>
        <v>0</v>
      </c>
      <c r="G22" s="22">
        <f t="shared" ref="G22:G24" si="5">D22-E22</f>
        <v>0</v>
      </c>
    </row>
    <row r="23" spans="2:7" ht="28.5" customHeight="1">
      <c r="B23" s="126"/>
      <c r="C23" s="127" t="s">
        <v>353</v>
      </c>
      <c r="D23" s="21"/>
      <c r="E23" s="21"/>
      <c r="F23" s="21">
        <f t="shared" si="4"/>
        <v>0</v>
      </c>
      <c r="G23" s="22">
        <f t="shared" si="5"/>
        <v>0</v>
      </c>
    </row>
    <row r="24" spans="2:7" ht="14.25" customHeight="1">
      <c r="B24" s="126"/>
      <c r="C24" s="127" t="s">
        <v>354</v>
      </c>
      <c r="D24" s="21"/>
      <c r="E24" s="21"/>
      <c r="F24" s="21">
        <f t="shared" si="4"/>
        <v>0</v>
      </c>
      <c r="G24" s="22">
        <f t="shared" si="5"/>
        <v>0</v>
      </c>
    </row>
    <row r="25" spans="2:7" s="4" customFormat="1" ht="15" thickBot="1">
      <c r="B25" s="424">
        <v>3</v>
      </c>
      <c r="C25" s="1045" t="s">
        <v>163</v>
      </c>
      <c r="D25" s="1046"/>
      <c r="E25" s="1047"/>
      <c r="F25" s="24">
        <f>F21+F22+F23+F24</f>
        <v>0</v>
      </c>
      <c r="G25" s="25">
        <f>G21+G22+G23+G24</f>
        <v>0</v>
      </c>
    </row>
    <row r="26" spans="2:7" s="4" customFormat="1" ht="15" thickBot="1">
      <c r="B26" s="483">
        <v>4</v>
      </c>
      <c r="C26" s="484" t="s">
        <v>5</v>
      </c>
      <c r="D26" s="18"/>
      <c r="E26" s="18"/>
      <c r="F26" s="18">
        <f>D26+E26</f>
        <v>0</v>
      </c>
      <c r="G26" s="19">
        <f>D26-E26</f>
        <v>0</v>
      </c>
    </row>
    <row r="27" spans="2:7" s="4" customFormat="1" ht="15" thickBot="1">
      <c r="B27" s="129" t="s">
        <v>0</v>
      </c>
      <c r="C27" s="985" t="s">
        <v>165</v>
      </c>
      <c r="D27" s="986"/>
      <c r="E27" s="1035"/>
      <c r="F27" s="130">
        <f>F13+F19+F25+F26</f>
        <v>0</v>
      </c>
      <c r="G27" s="121">
        <f>G13+G19+G25+G26</f>
        <v>0</v>
      </c>
    </row>
    <row r="28" spans="2:7" s="4" customFormat="1" ht="30" customHeight="1" thickBot="1">
      <c r="B28" s="129" t="s">
        <v>1</v>
      </c>
      <c r="C28" s="1048" t="s">
        <v>355</v>
      </c>
      <c r="D28" s="1049"/>
      <c r="E28" s="1050"/>
      <c r="F28" s="131">
        <f>F27*4%</f>
        <v>0</v>
      </c>
      <c r="G28" s="92"/>
    </row>
    <row r="29" spans="2:7" s="4" customFormat="1" ht="30" customHeight="1" thickBot="1">
      <c r="B29" s="129" t="s">
        <v>2</v>
      </c>
      <c r="C29" s="1051" t="s">
        <v>356</v>
      </c>
      <c r="D29" s="1052"/>
      <c r="E29" s="1052"/>
      <c r="F29" s="1053"/>
      <c r="G29" s="132">
        <f>G27*8%</f>
        <v>0</v>
      </c>
    </row>
    <row r="31" spans="2:7">
      <c r="B31" s="1044" t="s">
        <v>164</v>
      </c>
      <c r="C31" s="1044"/>
    </row>
    <row r="32" spans="2:7">
      <c r="C32" s="133"/>
    </row>
    <row r="33" spans="3:3">
      <c r="C33" s="408"/>
    </row>
    <row r="34" spans="3:3">
      <c r="C34" s="133"/>
    </row>
    <row r="35" spans="3:3">
      <c r="C35" s="133"/>
    </row>
    <row r="36" spans="3:3">
      <c r="C36" s="133"/>
    </row>
    <row r="37" spans="3:3">
      <c r="C37" s="133"/>
    </row>
    <row r="38" spans="3:3">
      <c r="C38" s="133"/>
    </row>
    <row r="39" spans="3:3">
      <c r="C39" s="133"/>
    </row>
    <row r="40" spans="3:3">
      <c r="C40" s="133"/>
    </row>
    <row r="41" spans="3:3">
      <c r="C41" s="133"/>
    </row>
    <row r="42" spans="3:3">
      <c r="C42" s="133"/>
    </row>
    <row r="43" spans="3:3">
      <c r="C43" s="133"/>
    </row>
  </sheetData>
  <mergeCells count="17">
    <mergeCell ref="C8:G8"/>
    <mergeCell ref="C14:G14"/>
    <mergeCell ref="C20:G20"/>
    <mergeCell ref="B31:C31"/>
    <mergeCell ref="C19:E19"/>
    <mergeCell ref="C13:E13"/>
    <mergeCell ref="C28:E28"/>
    <mergeCell ref="C29:F29"/>
    <mergeCell ref="C27:E27"/>
    <mergeCell ref="C25:E25"/>
    <mergeCell ref="D5:E5"/>
    <mergeCell ref="B2:G2"/>
    <mergeCell ref="B3:G3"/>
    <mergeCell ref="B5:B6"/>
    <mergeCell ref="C5:C6"/>
    <mergeCell ref="F5:F6"/>
    <mergeCell ref="G5:G6"/>
  </mergeCells>
  <phoneticPr fontId="2" type="noConversion"/>
  <printOptions horizontalCentered="1"/>
  <pageMargins left="0.23622047244094491" right="0.15748031496062992" top="0.74803149606299213" bottom="0.74803149606299213" header="0.31496062992125984" footer="0.31496062992125984"/>
  <pageSetup paperSize="9" scale="90" orientation="landscape" r:id="rId1"/>
  <headerFooter alignWithMargins="0">
    <oddHeader>&amp;L&amp;"Tahoma,Regular"&amp;10Банка/Штедилница_________________________&amp;R&amp;"Tahoma,Regular"&amp;10Образец СИ</oddHeader>
  </headerFooter>
  <ignoredErrors>
    <ignoredError sqref="F25:G25" formula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1"/>
  <sheetViews>
    <sheetView zoomScaleNormal="100" workbookViewId="0"/>
  </sheetViews>
  <sheetFormatPr defaultRowHeight="14.25"/>
  <cols>
    <col min="1" max="1" width="1.85546875" style="2" customWidth="1"/>
    <col min="2" max="2" width="6.140625" style="2" customWidth="1"/>
    <col min="3" max="3" width="25.42578125" style="2" customWidth="1"/>
    <col min="4" max="4" width="20.85546875" style="2" customWidth="1"/>
    <col min="5" max="5" width="13.7109375" style="2" customWidth="1"/>
    <col min="6" max="6" width="16.140625" style="2" customWidth="1"/>
    <col min="7" max="7" width="14.42578125" style="2" customWidth="1"/>
    <col min="8" max="8" width="21.42578125" style="2" customWidth="1"/>
    <col min="9" max="9" width="14.7109375" style="2" customWidth="1"/>
    <col min="10" max="16384" width="9.140625" style="2"/>
  </cols>
  <sheetData>
    <row r="2" spans="2:9" s="4" customFormat="1">
      <c r="B2" s="855" t="s">
        <v>39</v>
      </c>
      <c r="C2" s="855"/>
      <c r="D2" s="855"/>
      <c r="E2" s="855"/>
      <c r="F2" s="855"/>
      <c r="G2" s="855"/>
      <c r="H2" s="855"/>
      <c r="I2" s="380"/>
    </row>
    <row r="3" spans="2:9" s="4" customFormat="1">
      <c r="B3" s="948" t="s">
        <v>182</v>
      </c>
      <c r="C3" s="948"/>
      <c r="D3" s="948"/>
      <c r="E3" s="948"/>
      <c r="F3" s="948"/>
      <c r="G3" s="948"/>
      <c r="H3" s="948"/>
      <c r="I3" s="380"/>
    </row>
    <row r="4" spans="2:9" s="4" customFormat="1">
      <c r="B4" s="3"/>
      <c r="C4" s="1"/>
      <c r="D4" s="1"/>
      <c r="E4" s="1"/>
      <c r="F4" s="1"/>
      <c r="G4" s="317"/>
      <c r="H4" s="308" t="s">
        <v>41</v>
      </c>
      <c r="I4" s="1"/>
    </row>
    <row r="5" spans="2:9" s="4" customFormat="1" ht="43.5" customHeight="1" thickBot="1">
      <c r="B5" s="1085" t="s">
        <v>481</v>
      </c>
      <c r="C5" s="1085"/>
      <c r="D5" s="1085"/>
      <c r="E5" s="1085"/>
      <c r="F5" s="1085"/>
      <c r="G5" s="1085"/>
      <c r="H5" s="1085"/>
      <c r="I5" s="373"/>
    </row>
    <row r="6" spans="2:9" s="4" customFormat="1" ht="46.5" customHeight="1" thickBot="1">
      <c r="B6" s="32" t="s">
        <v>89</v>
      </c>
      <c r="C6" s="324" t="s">
        <v>153</v>
      </c>
      <c r="D6" s="324" t="s">
        <v>183</v>
      </c>
      <c r="E6" s="324" t="s">
        <v>184</v>
      </c>
      <c r="F6" s="324" t="s">
        <v>237</v>
      </c>
      <c r="G6" s="122" t="s">
        <v>167</v>
      </c>
      <c r="H6" s="13" t="s">
        <v>174</v>
      </c>
      <c r="I6" s="160"/>
    </row>
    <row r="7" spans="2:9" s="3" customFormat="1" ht="17.25" customHeight="1" thickBot="1">
      <c r="B7" s="337">
        <v>1</v>
      </c>
      <c r="C7" s="323">
        <v>2</v>
      </c>
      <c r="D7" s="367">
        <v>3</v>
      </c>
      <c r="E7" s="367">
        <v>4</v>
      </c>
      <c r="F7" s="367" t="s">
        <v>298</v>
      </c>
      <c r="G7" s="367">
        <v>6</v>
      </c>
      <c r="H7" s="368" t="s">
        <v>362</v>
      </c>
      <c r="I7" s="318"/>
    </row>
    <row r="8" spans="2:9" ht="15" customHeight="1">
      <c r="B8" s="56">
        <v>1</v>
      </c>
      <c r="C8" s="1080" t="s">
        <v>185</v>
      </c>
      <c r="D8" s="1081"/>
      <c r="E8" s="1081"/>
      <c r="F8" s="1081"/>
      <c r="G8" s="1081"/>
      <c r="H8" s="1082"/>
      <c r="I8" s="151"/>
    </row>
    <row r="9" spans="2:9" ht="15" customHeight="1">
      <c r="B9" s="20"/>
      <c r="C9" s="365" t="s">
        <v>186</v>
      </c>
      <c r="D9" s="21"/>
      <c r="E9" s="21"/>
      <c r="F9" s="21">
        <f>D9-E9</f>
        <v>0</v>
      </c>
      <c r="G9" s="171">
        <v>0.08</v>
      </c>
      <c r="H9" s="22">
        <f>F9*G9</f>
        <v>0</v>
      </c>
      <c r="I9" s="151"/>
    </row>
    <row r="10" spans="2:9" ht="15" customHeight="1">
      <c r="B10" s="20"/>
      <c r="C10" s="244" t="s">
        <v>187</v>
      </c>
      <c r="D10" s="21"/>
      <c r="E10" s="21"/>
      <c r="F10" s="21">
        <f t="shared" ref="F10:F12" si="0">D10-E10</f>
        <v>0</v>
      </c>
      <c r="G10" s="171">
        <v>0.5</v>
      </c>
      <c r="H10" s="22">
        <f t="shared" ref="H10:H12" si="1">F10*G10</f>
        <v>0</v>
      </c>
      <c r="I10" s="151"/>
    </row>
    <row r="11" spans="2:9" ht="15" customHeight="1">
      <c r="B11" s="20"/>
      <c r="C11" s="244" t="s">
        <v>188</v>
      </c>
      <c r="D11" s="21"/>
      <c r="E11" s="21"/>
      <c r="F11" s="21">
        <f t="shared" si="0"/>
        <v>0</v>
      </c>
      <c r="G11" s="171">
        <v>0.75</v>
      </c>
      <c r="H11" s="22">
        <f t="shared" si="1"/>
        <v>0</v>
      </c>
      <c r="I11" s="151"/>
    </row>
    <row r="12" spans="2:9" ht="15" customHeight="1" thickBot="1">
      <c r="B12" s="28"/>
      <c r="C12" s="366" t="s">
        <v>189</v>
      </c>
      <c r="D12" s="29"/>
      <c r="E12" s="29"/>
      <c r="F12" s="21">
        <f t="shared" si="0"/>
        <v>0</v>
      </c>
      <c r="G12" s="172">
        <v>1</v>
      </c>
      <c r="H12" s="22">
        <f t="shared" si="1"/>
        <v>0</v>
      </c>
      <c r="I12" s="151"/>
    </row>
    <row r="13" spans="2:9" ht="15" customHeight="1">
      <c r="B13" s="56">
        <v>2</v>
      </c>
      <c r="C13" s="1080" t="s">
        <v>357</v>
      </c>
      <c r="D13" s="1081"/>
      <c r="E13" s="1081"/>
      <c r="F13" s="1081"/>
      <c r="G13" s="1081"/>
      <c r="H13" s="1082"/>
      <c r="I13" s="151"/>
    </row>
    <row r="14" spans="2:9" ht="15" customHeight="1">
      <c r="B14" s="20"/>
      <c r="C14" s="365" t="s">
        <v>186</v>
      </c>
      <c r="D14" s="21"/>
      <c r="E14" s="21"/>
      <c r="F14" s="21">
        <f>D14-E14</f>
        <v>0</v>
      </c>
      <c r="G14" s="171">
        <v>0.08</v>
      </c>
      <c r="H14" s="22">
        <f>F14*G14</f>
        <v>0</v>
      </c>
      <c r="I14" s="151"/>
    </row>
    <row r="15" spans="2:9" ht="15" customHeight="1">
      <c r="B15" s="20"/>
      <c r="C15" s="244" t="s">
        <v>187</v>
      </c>
      <c r="D15" s="21"/>
      <c r="E15" s="21"/>
      <c r="F15" s="21">
        <f t="shared" ref="F15:F17" si="2">D15-E15</f>
        <v>0</v>
      </c>
      <c r="G15" s="171">
        <v>0.5</v>
      </c>
      <c r="H15" s="22">
        <f t="shared" ref="H15:H17" si="3">F15*G15</f>
        <v>0</v>
      </c>
      <c r="I15" s="151"/>
    </row>
    <row r="16" spans="2:9" ht="15" customHeight="1">
      <c r="B16" s="20"/>
      <c r="C16" s="244" t="s">
        <v>188</v>
      </c>
      <c r="D16" s="21"/>
      <c r="E16" s="21"/>
      <c r="F16" s="21">
        <f t="shared" si="2"/>
        <v>0</v>
      </c>
      <c r="G16" s="171">
        <v>0.75</v>
      </c>
      <c r="H16" s="22">
        <f t="shared" si="3"/>
        <v>0</v>
      </c>
      <c r="I16" s="151"/>
    </row>
    <row r="17" spans="2:13" ht="15" customHeight="1" thickBot="1">
      <c r="B17" s="28"/>
      <c r="C17" s="366" t="s">
        <v>189</v>
      </c>
      <c r="D17" s="29"/>
      <c r="E17" s="29"/>
      <c r="F17" s="21">
        <f t="shared" si="2"/>
        <v>0</v>
      </c>
      <c r="G17" s="172">
        <v>1</v>
      </c>
      <c r="H17" s="22">
        <f t="shared" si="3"/>
        <v>0</v>
      </c>
      <c r="I17" s="151"/>
    </row>
    <row r="18" spans="2:13" ht="15" customHeight="1">
      <c r="B18" s="56">
        <v>3</v>
      </c>
      <c r="C18" s="1086" t="s">
        <v>190</v>
      </c>
      <c r="D18" s="1087"/>
      <c r="E18" s="1087"/>
      <c r="F18" s="1087"/>
      <c r="G18" s="1087"/>
      <c r="H18" s="1088"/>
      <c r="I18" s="151"/>
    </row>
    <row r="19" spans="2:13" ht="15" customHeight="1">
      <c r="B19" s="20"/>
      <c r="C19" s="365" t="s">
        <v>186</v>
      </c>
      <c r="D19" s="21"/>
      <c r="E19" s="21"/>
      <c r="F19" s="21">
        <f>D19-E19</f>
        <v>0</v>
      </c>
      <c r="G19" s="171">
        <v>0.08</v>
      </c>
      <c r="H19" s="22">
        <f>F19*G19</f>
        <v>0</v>
      </c>
      <c r="I19" s="151"/>
    </row>
    <row r="20" spans="2:13" ht="15" customHeight="1">
      <c r="B20" s="20"/>
      <c r="C20" s="244" t="s">
        <v>187</v>
      </c>
      <c r="D20" s="21"/>
      <c r="E20" s="21"/>
      <c r="F20" s="21">
        <f t="shared" ref="F20:F22" si="4">D20-E20</f>
        <v>0</v>
      </c>
      <c r="G20" s="171">
        <v>0.5</v>
      </c>
      <c r="H20" s="22">
        <f t="shared" ref="H20:H22" si="5">F20*G20</f>
        <v>0</v>
      </c>
      <c r="I20" s="151"/>
    </row>
    <row r="21" spans="2:13">
      <c r="B21" s="20"/>
      <c r="C21" s="244" t="s">
        <v>188</v>
      </c>
      <c r="D21" s="21"/>
      <c r="E21" s="21"/>
      <c r="F21" s="21">
        <f t="shared" si="4"/>
        <v>0</v>
      </c>
      <c r="G21" s="171">
        <v>0.75</v>
      </c>
      <c r="H21" s="22">
        <f t="shared" si="5"/>
        <v>0</v>
      </c>
      <c r="I21" s="151"/>
    </row>
    <row r="22" spans="2:13" ht="15" thickBot="1">
      <c r="B22" s="28"/>
      <c r="C22" s="366" t="s">
        <v>189</v>
      </c>
      <c r="D22" s="29"/>
      <c r="E22" s="29"/>
      <c r="F22" s="21">
        <f t="shared" si="4"/>
        <v>0</v>
      </c>
      <c r="G22" s="172">
        <v>1</v>
      </c>
      <c r="H22" s="22">
        <f t="shared" si="5"/>
        <v>0</v>
      </c>
      <c r="I22" s="151"/>
    </row>
    <row r="23" spans="2:13" s="4" customFormat="1" ht="45" customHeight="1" thickBot="1">
      <c r="B23" s="173">
        <v>4</v>
      </c>
      <c r="C23" s="1069" t="s">
        <v>482</v>
      </c>
      <c r="D23" s="863"/>
      <c r="E23" s="863"/>
      <c r="F23" s="863"/>
      <c r="G23" s="1084"/>
      <c r="H23" s="371">
        <f>H9+H10+H11+H12+H14+H15+H16+H17+H19+H20+H21+H22</f>
        <v>0</v>
      </c>
      <c r="I23" s="160"/>
    </row>
    <row r="24" spans="2:13" ht="35.25" customHeight="1"/>
    <row r="25" spans="2:13" ht="30.75" customHeight="1" thickBot="1">
      <c r="B25" s="1085" t="s">
        <v>191</v>
      </c>
      <c r="C25" s="1085"/>
      <c r="D25" s="1085"/>
      <c r="E25" s="1085"/>
      <c r="F25" s="1085"/>
      <c r="G25" s="1085"/>
      <c r="H25" s="1085"/>
      <c r="I25" s="373"/>
      <c r="J25" s="1083"/>
      <c r="K25" s="1083"/>
      <c r="L25" s="1083"/>
    </row>
    <row r="26" spans="2:13" s="4" customFormat="1" ht="46.5" customHeight="1" thickBot="1">
      <c r="B26" s="319" t="s">
        <v>89</v>
      </c>
      <c r="C26" s="320" t="s">
        <v>153</v>
      </c>
      <c r="D26" s="957" t="s">
        <v>242</v>
      </c>
      <c r="E26" s="1065"/>
      <c r="F26" s="377" t="s">
        <v>299</v>
      </c>
      <c r="G26" s="369" t="s">
        <v>243</v>
      </c>
      <c r="H26" s="321" t="s">
        <v>174</v>
      </c>
      <c r="I26" s="375"/>
    </row>
    <row r="27" spans="2:13" s="3" customFormat="1" ht="17.25" customHeight="1" thickBot="1">
      <c r="B27" s="32">
        <v>1</v>
      </c>
      <c r="C27" s="324">
        <v>2</v>
      </c>
      <c r="D27" s="1071">
        <v>3</v>
      </c>
      <c r="E27" s="1072"/>
      <c r="F27" s="122">
        <v>4</v>
      </c>
      <c r="G27" s="122">
        <v>5</v>
      </c>
      <c r="H27" s="183">
        <v>6</v>
      </c>
      <c r="I27" s="376"/>
    </row>
    <row r="28" spans="2:13" s="4" customFormat="1" ht="15" customHeight="1">
      <c r="B28" s="56">
        <v>1</v>
      </c>
      <c r="C28" s="1080" t="s">
        <v>185</v>
      </c>
      <c r="D28" s="1081"/>
      <c r="E28" s="1081"/>
      <c r="F28" s="1081"/>
      <c r="G28" s="1081"/>
      <c r="H28" s="1082"/>
      <c r="I28" s="162"/>
    </row>
    <row r="29" spans="2:13" ht="15" customHeight="1">
      <c r="B29" s="20"/>
      <c r="C29" s="243" t="s">
        <v>238</v>
      </c>
      <c r="D29" s="1073"/>
      <c r="E29" s="1074"/>
      <c r="F29" s="378"/>
      <c r="G29" s="245"/>
      <c r="H29" s="246"/>
      <c r="I29" s="153"/>
    </row>
    <row r="30" spans="2:13" ht="15" customHeight="1">
      <c r="B30" s="20"/>
      <c r="C30" s="244" t="s">
        <v>239</v>
      </c>
      <c r="D30" s="1075"/>
      <c r="E30" s="1076"/>
      <c r="F30" s="53"/>
      <c r="G30" s="171"/>
      <c r="H30" s="370">
        <f>D30*G30</f>
        <v>0</v>
      </c>
      <c r="I30" s="153"/>
      <c r="M30" s="242"/>
    </row>
    <row r="31" spans="2:13" ht="15" customHeight="1" thickBot="1">
      <c r="B31" s="20"/>
      <c r="C31" s="244" t="s">
        <v>240</v>
      </c>
      <c r="D31" s="1077"/>
      <c r="E31" s="1078"/>
      <c r="F31" s="379"/>
      <c r="G31" s="245"/>
      <c r="H31" s="370">
        <f>(D31+F31)*1.25%</f>
        <v>0</v>
      </c>
      <c r="I31" s="153"/>
    </row>
    <row r="32" spans="2:13" s="4" customFormat="1" ht="15" customHeight="1">
      <c r="B32" s="56">
        <v>2</v>
      </c>
      <c r="C32" s="1080" t="s">
        <v>357</v>
      </c>
      <c r="D32" s="1081"/>
      <c r="E32" s="1081"/>
      <c r="F32" s="1081"/>
      <c r="G32" s="1081"/>
      <c r="H32" s="1082"/>
      <c r="I32" s="162"/>
    </row>
    <row r="33" spans="2:9" ht="15" customHeight="1">
      <c r="B33" s="20"/>
      <c r="C33" s="243" t="s">
        <v>238</v>
      </c>
      <c r="D33" s="1073"/>
      <c r="E33" s="1074"/>
      <c r="F33" s="378"/>
      <c r="G33" s="245"/>
      <c r="H33" s="246"/>
      <c r="I33" s="153"/>
    </row>
    <row r="34" spans="2:9" ht="15" customHeight="1">
      <c r="B34" s="20"/>
      <c r="C34" s="244" t="s">
        <v>239</v>
      </c>
      <c r="D34" s="1075"/>
      <c r="E34" s="1076"/>
      <c r="F34" s="53"/>
      <c r="G34" s="171"/>
      <c r="H34" s="370">
        <f>D34*G34</f>
        <v>0</v>
      </c>
      <c r="I34" s="153"/>
    </row>
    <row r="35" spans="2:9" ht="15" customHeight="1" thickBot="1">
      <c r="B35" s="20"/>
      <c r="C35" s="244" t="s">
        <v>240</v>
      </c>
      <c r="D35" s="1077"/>
      <c r="E35" s="1078"/>
      <c r="F35" s="379"/>
      <c r="G35" s="245"/>
      <c r="H35" s="370">
        <f>(D35+F35)*1.25%</f>
        <v>0</v>
      </c>
      <c r="I35" s="153"/>
    </row>
    <row r="36" spans="2:9" s="4" customFormat="1" ht="15" customHeight="1">
      <c r="B36" s="56">
        <v>3</v>
      </c>
      <c r="C36" s="1007" t="s">
        <v>190</v>
      </c>
      <c r="D36" s="1008"/>
      <c r="E36" s="1008"/>
      <c r="F36" s="1008"/>
      <c r="G36" s="1008"/>
      <c r="H36" s="1009"/>
      <c r="I36" s="162"/>
    </row>
    <row r="37" spans="2:9" ht="15" customHeight="1">
      <c r="B37" s="20"/>
      <c r="C37" s="243" t="s">
        <v>238</v>
      </c>
      <c r="D37" s="1073"/>
      <c r="E37" s="1074"/>
      <c r="F37" s="378"/>
      <c r="G37" s="245"/>
      <c r="H37" s="246"/>
      <c r="I37" s="153"/>
    </row>
    <row r="38" spans="2:9" ht="15" customHeight="1">
      <c r="B38" s="20"/>
      <c r="C38" s="244" t="s">
        <v>239</v>
      </c>
      <c r="D38" s="1075"/>
      <c r="E38" s="1076"/>
      <c r="F38" s="53"/>
      <c r="G38" s="171"/>
      <c r="H38" s="370">
        <f>D38*G38</f>
        <v>0</v>
      </c>
      <c r="I38" s="153"/>
    </row>
    <row r="39" spans="2:9" ht="15" thickBot="1">
      <c r="B39" s="409"/>
      <c r="C39" s="416" t="s">
        <v>240</v>
      </c>
      <c r="D39" s="1077"/>
      <c r="E39" s="1079"/>
      <c r="F39" s="379"/>
      <c r="G39" s="417"/>
      <c r="H39" s="418">
        <f>(D39+F39)*1.25%</f>
        <v>0</v>
      </c>
      <c r="I39" s="153"/>
    </row>
    <row r="40" spans="2:9" s="4" customFormat="1" ht="30" customHeight="1" thickBot="1">
      <c r="B40" s="391">
        <v>4</v>
      </c>
      <c r="C40" s="1069" t="s">
        <v>241</v>
      </c>
      <c r="D40" s="1070"/>
      <c r="E40" s="1070"/>
      <c r="F40" s="1070"/>
      <c r="G40" s="1070"/>
      <c r="H40" s="371">
        <f>H30+H31+H34+H35+H38+H39</f>
        <v>0</v>
      </c>
      <c r="I40" s="160"/>
    </row>
    <row r="41" spans="2:9" ht="41.25" customHeight="1"/>
    <row r="42" spans="2:9" s="4" customFormat="1" ht="18" customHeight="1" thickBot="1">
      <c r="B42" s="1064" t="s">
        <v>337</v>
      </c>
      <c r="C42" s="1064"/>
      <c r="D42" s="1064"/>
      <c r="E42" s="1064"/>
      <c r="F42" s="1064"/>
      <c r="G42" s="1064"/>
      <c r="H42" s="1064"/>
    </row>
    <row r="43" spans="2:9" ht="29.25" customHeight="1" thickBot="1">
      <c r="B43" s="32" t="s">
        <v>49</v>
      </c>
      <c r="C43" s="957" t="s">
        <v>335</v>
      </c>
      <c r="D43" s="1065"/>
      <c r="E43" s="1065"/>
      <c r="F43" s="1065"/>
      <c r="G43" s="958"/>
      <c r="H43" s="13" t="s">
        <v>181</v>
      </c>
    </row>
    <row r="44" spans="2:9" ht="15.75" customHeight="1" thickBot="1">
      <c r="B44" s="327">
        <v>1</v>
      </c>
      <c r="C44" s="1066">
        <v>2</v>
      </c>
      <c r="D44" s="1067"/>
      <c r="E44" s="1067"/>
      <c r="F44" s="1067"/>
      <c r="G44" s="1068"/>
      <c r="H44" s="362">
        <v>3</v>
      </c>
    </row>
    <row r="45" spans="2:9" ht="45" customHeight="1">
      <c r="B45" s="181">
        <v>1</v>
      </c>
      <c r="C45" s="1054" t="s">
        <v>482</v>
      </c>
      <c r="D45" s="1055"/>
      <c r="E45" s="1055"/>
      <c r="F45" s="1055"/>
      <c r="G45" s="1056"/>
      <c r="H45" s="361">
        <f>H23</f>
        <v>0</v>
      </c>
    </row>
    <row r="46" spans="2:9" ht="30.75" customHeight="1">
      <c r="B46" s="20">
        <v>2</v>
      </c>
      <c r="C46" s="1057" t="s">
        <v>241</v>
      </c>
      <c r="D46" s="1058"/>
      <c r="E46" s="1058"/>
      <c r="F46" s="1058"/>
      <c r="G46" s="1059"/>
      <c r="H46" s="22">
        <f>H40</f>
        <v>0</v>
      </c>
    </row>
    <row r="47" spans="2:9" ht="32.25" customHeight="1" thickBot="1">
      <c r="B47" s="54" t="s">
        <v>0</v>
      </c>
      <c r="C47" s="1060" t="s">
        <v>336</v>
      </c>
      <c r="D47" s="1061"/>
      <c r="E47" s="1061"/>
      <c r="F47" s="1061"/>
      <c r="G47" s="1062"/>
      <c r="H47" s="25">
        <f>H45+H46</f>
        <v>0</v>
      </c>
    </row>
    <row r="48" spans="2:9" ht="18.75" customHeight="1">
      <c r="B48" s="406"/>
      <c r="C48" s="400"/>
      <c r="D48" s="400"/>
      <c r="E48" s="160"/>
      <c r="F48" s="407"/>
      <c r="G48" s="169"/>
    </row>
    <row r="49" spans="2:12">
      <c r="B49" s="372" t="s">
        <v>143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</row>
    <row r="50" spans="2:12" ht="27" customHeight="1">
      <c r="B50" s="1063" t="s">
        <v>483</v>
      </c>
      <c r="C50" s="1063"/>
      <c r="D50" s="1063"/>
      <c r="E50" s="1063"/>
      <c r="F50" s="1063"/>
      <c r="G50" s="1063"/>
      <c r="H50" s="1063"/>
      <c r="I50" s="165"/>
      <c r="J50" s="166"/>
      <c r="K50" s="166"/>
      <c r="L50" s="166"/>
    </row>
    <row r="51" spans="2:12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</row>
  </sheetData>
  <mergeCells count="31">
    <mergeCell ref="J25:L25"/>
    <mergeCell ref="C23:G23"/>
    <mergeCell ref="B5:H5"/>
    <mergeCell ref="D26:E26"/>
    <mergeCell ref="B25:H25"/>
    <mergeCell ref="C8:H8"/>
    <mergeCell ref="C13:H13"/>
    <mergeCell ref="C18:H18"/>
    <mergeCell ref="B2:H2"/>
    <mergeCell ref="C40:G40"/>
    <mergeCell ref="D27:E27"/>
    <mergeCell ref="D29:E29"/>
    <mergeCell ref="D30:E30"/>
    <mergeCell ref="D31:E31"/>
    <mergeCell ref="D33:E33"/>
    <mergeCell ref="D34:E34"/>
    <mergeCell ref="D35:E35"/>
    <mergeCell ref="D37:E37"/>
    <mergeCell ref="D39:E39"/>
    <mergeCell ref="D38:E38"/>
    <mergeCell ref="C28:H28"/>
    <mergeCell ref="C32:H32"/>
    <mergeCell ref="C36:H36"/>
    <mergeCell ref="C45:G45"/>
    <mergeCell ref="C46:G46"/>
    <mergeCell ref="C47:G47"/>
    <mergeCell ref="B50:H50"/>
    <mergeCell ref="B3:H3"/>
    <mergeCell ref="B42:H42"/>
    <mergeCell ref="C43:G43"/>
    <mergeCell ref="C44:G44"/>
  </mergeCells>
  <phoneticPr fontId="2" type="noConversion"/>
  <printOptions horizontalCentered="1"/>
  <pageMargins left="0.17" right="0.17" top="0.75" bottom="0.75" header="0.3" footer="0.3"/>
  <pageSetup paperSize="9" scale="80" orientation="portrait" r:id="rId1"/>
  <headerFooter alignWithMargins="0">
    <oddHeader>&amp;L&amp;"Tahoma,Regular"&amp;10Банка/Штедилница ___________________________&amp;R&amp;"Tahoma,Regular"&amp;10Образец РИ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zoomScaleNormal="100" workbookViewId="0"/>
  </sheetViews>
  <sheetFormatPr defaultRowHeight="14.25"/>
  <cols>
    <col min="1" max="1" width="3.42578125" style="2" customWidth="1"/>
    <col min="2" max="2" width="6" style="2" customWidth="1"/>
    <col min="3" max="3" width="52" style="2" customWidth="1"/>
    <col min="4" max="4" width="15" style="2" customWidth="1"/>
    <col min="5" max="5" width="15.85546875" style="2" customWidth="1"/>
    <col min="6" max="6" width="17.28515625" style="2" customWidth="1"/>
    <col min="7" max="7" width="17.85546875" style="2" customWidth="1"/>
    <col min="8" max="8" width="16.85546875" style="2" customWidth="1"/>
    <col min="9" max="16384" width="9.140625" style="2"/>
  </cols>
  <sheetData>
    <row r="1" spans="2:8" s="4" customFormat="1">
      <c r="B1" s="855" t="s">
        <v>39</v>
      </c>
      <c r="C1" s="855"/>
      <c r="D1" s="855"/>
      <c r="E1" s="855"/>
      <c r="F1" s="855"/>
      <c r="G1" s="855"/>
      <c r="H1" s="855"/>
    </row>
    <row r="2" spans="2:8">
      <c r="B2" s="948" t="s">
        <v>192</v>
      </c>
      <c r="C2" s="948"/>
      <c r="D2" s="948"/>
      <c r="E2" s="948"/>
      <c r="F2" s="948"/>
      <c r="G2" s="948"/>
      <c r="H2" s="948"/>
    </row>
    <row r="3" spans="2:8">
      <c r="B3" s="468"/>
      <c r="C3" s="468"/>
      <c r="D3" s="468"/>
      <c r="E3" s="468"/>
      <c r="F3" s="468"/>
      <c r="G3" s="468"/>
      <c r="H3" s="468"/>
    </row>
    <row r="4" spans="2:8">
      <c r="B4" s="3"/>
      <c r="C4" s="3"/>
      <c r="D4" s="3"/>
      <c r="E4" s="3"/>
      <c r="F4" s="3"/>
      <c r="G4" s="308" t="s">
        <v>41</v>
      </c>
    </row>
    <row r="5" spans="2:8" ht="18" customHeight="1" thickBot="1">
      <c r="B5" s="1108" t="s">
        <v>318</v>
      </c>
      <c r="C5" s="1108"/>
      <c r="D5" s="1108"/>
      <c r="E5" s="1108"/>
      <c r="F5" s="1108"/>
      <c r="G5" s="1108"/>
    </row>
    <row r="6" spans="2:8" s="4" customFormat="1" ht="79.5" customHeight="1" thickBot="1">
      <c r="B6" s="32" t="s">
        <v>49</v>
      </c>
      <c r="C6" s="324" t="s">
        <v>153</v>
      </c>
      <c r="D6" s="324" t="s">
        <v>306</v>
      </c>
      <c r="E6" s="364" t="s">
        <v>325</v>
      </c>
      <c r="F6" s="324" t="s">
        <v>321</v>
      </c>
      <c r="G6" s="13" t="s">
        <v>174</v>
      </c>
    </row>
    <row r="7" spans="2:8" ht="15.75" customHeight="1" thickBot="1">
      <c r="B7" s="382">
        <v>1</v>
      </c>
      <c r="C7" s="367">
        <v>2</v>
      </c>
      <c r="D7" s="367">
        <v>3</v>
      </c>
      <c r="E7" s="367">
        <v>4</v>
      </c>
      <c r="F7" s="383" t="s">
        <v>32</v>
      </c>
      <c r="G7" s="384" t="s">
        <v>322</v>
      </c>
    </row>
    <row r="8" spans="2:8">
      <c r="B8" s="125">
        <v>1</v>
      </c>
      <c r="C8" s="395" t="s">
        <v>319</v>
      </c>
      <c r="D8" s="26"/>
      <c r="E8" s="174"/>
      <c r="F8" s="26">
        <f>D8*E8</f>
        <v>0</v>
      </c>
      <c r="G8" s="27">
        <f>F8*8%</f>
        <v>0</v>
      </c>
    </row>
    <row r="9" spans="2:8" ht="42.75" customHeight="1">
      <c r="B9" s="340">
        <v>2</v>
      </c>
      <c r="C9" s="396" t="s">
        <v>484</v>
      </c>
      <c r="D9" s="68"/>
      <c r="E9" s="381"/>
      <c r="F9" s="68">
        <f>D9*E9</f>
        <v>0</v>
      </c>
      <c r="G9" s="70">
        <f>F9*8%</f>
        <v>0</v>
      </c>
    </row>
    <row r="10" spans="2:8" ht="28.5">
      <c r="B10" s="340">
        <v>3</v>
      </c>
      <c r="C10" s="396" t="s">
        <v>320</v>
      </c>
      <c r="D10" s="68"/>
      <c r="E10" s="381"/>
      <c r="F10" s="68">
        <f>D10*E10</f>
        <v>0</v>
      </c>
      <c r="G10" s="70">
        <f>F10*8%</f>
        <v>0</v>
      </c>
    </row>
    <row r="11" spans="2:8" ht="15" thickBot="1">
      <c r="B11" s="387">
        <v>4</v>
      </c>
      <c r="C11" s="397" t="s">
        <v>485</v>
      </c>
      <c r="D11" s="389"/>
      <c r="E11" s="390"/>
      <c r="F11" s="389">
        <f>D11*E11</f>
        <v>0</v>
      </c>
      <c r="G11" s="398">
        <f>F11*8%</f>
        <v>0</v>
      </c>
    </row>
    <row r="12" spans="2:8" s="4" customFormat="1" ht="15" thickBot="1">
      <c r="B12" s="399">
        <v>5</v>
      </c>
      <c r="C12" s="1109" t="s">
        <v>324</v>
      </c>
      <c r="D12" s="1109"/>
      <c r="E12" s="1109"/>
      <c r="F12" s="1109"/>
      <c r="G12" s="121">
        <f>G8+G9+G10+G11</f>
        <v>0</v>
      </c>
    </row>
    <row r="15" spans="2:8" s="4" customFormat="1" ht="15.75" customHeight="1" thickBot="1">
      <c r="B15" s="1085" t="s">
        <v>300</v>
      </c>
      <c r="C15" s="1085"/>
      <c r="D15" s="1085"/>
      <c r="E15" s="1085"/>
      <c r="F15" s="1085"/>
      <c r="G15" s="1085"/>
      <c r="H15" s="373"/>
    </row>
    <row r="16" spans="2:8" s="4" customFormat="1" ht="34.5" customHeight="1" thickBot="1">
      <c r="B16" s="32" t="s">
        <v>49</v>
      </c>
      <c r="C16" s="324" t="s">
        <v>153</v>
      </c>
      <c r="D16" s="324" t="s">
        <v>46</v>
      </c>
      <c r="E16" s="324" t="s">
        <v>305</v>
      </c>
      <c r="F16" s="957" t="s">
        <v>323</v>
      </c>
      <c r="G16" s="1110"/>
      <c r="H16" s="374"/>
    </row>
    <row r="17" spans="1:8" ht="15" thickBot="1">
      <c r="B17" s="34">
        <v>1</v>
      </c>
      <c r="C17" s="35">
        <v>2</v>
      </c>
      <c r="D17" s="35">
        <v>3</v>
      </c>
      <c r="E17" s="35">
        <v>4</v>
      </c>
      <c r="F17" s="1066" t="s">
        <v>32</v>
      </c>
      <c r="G17" s="1092"/>
      <c r="H17" s="386"/>
    </row>
    <row r="18" spans="1:8" ht="15" customHeight="1">
      <c r="B18" s="125">
        <v>1</v>
      </c>
      <c r="C18" s="1096" t="s">
        <v>301</v>
      </c>
      <c r="D18" s="1097"/>
      <c r="E18" s="1097"/>
      <c r="F18" s="1097"/>
      <c r="G18" s="1098"/>
      <c r="H18" s="151"/>
    </row>
    <row r="19" spans="1:8" ht="15" customHeight="1">
      <c r="B19" s="340"/>
      <c r="C19" s="385" t="s">
        <v>302</v>
      </c>
      <c r="D19" s="68"/>
      <c r="E19" s="485">
        <v>5.0000000000000001E-3</v>
      </c>
      <c r="F19" s="1075">
        <f>D19*E19</f>
        <v>0</v>
      </c>
      <c r="G19" s="1093"/>
      <c r="H19" s="151"/>
    </row>
    <row r="20" spans="1:8" ht="15" customHeight="1">
      <c r="B20" s="340"/>
      <c r="C20" s="385" t="s">
        <v>453</v>
      </c>
      <c r="D20" s="68"/>
      <c r="E20" s="381">
        <v>0.01</v>
      </c>
      <c r="F20" s="1075">
        <f>D20*E20</f>
        <v>0</v>
      </c>
      <c r="G20" s="1093"/>
      <c r="H20" s="151"/>
    </row>
    <row r="21" spans="1:8" ht="15" customHeight="1">
      <c r="B21" s="340"/>
      <c r="C21" s="385" t="s">
        <v>303</v>
      </c>
      <c r="D21" s="68"/>
      <c r="E21" s="392" t="s">
        <v>454</v>
      </c>
      <c r="F21" s="1075">
        <v>0</v>
      </c>
      <c r="G21" s="1093"/>
      <c r="H21" s="151"/>
    </row>
    <row r="22" spans="1:8" ht="15" customHeight="1">
      <c r="B22" s="20">
        <v>2</v>
      </c>
      <c r="C22" s="1099" t="s">
        <v>304</v>
      </c>
      <c r="D22" s="1100"/>
      <c r="E22" s="1100"/>
      <c r="F22" s="1100"/>
      <c r="G22" s="1101"/>
      <c r="H22" s="151"/>
    </row>
    <row r="23" spans="1:8" ht="15" customHeight="1">
      <c r="B23" s="340"/>
      <c r="C23" s="385" t="s">
        <v>302</v>
      </c>
      <c r="D23" s="68"/>
      <c r="E23" s="381">
        <v>0.02</v>
      </c>
      <c r="F23" s="1075">
        <f>D23*E23</f>
        <v>0</v>
      </c>
      <c r="G23" s="1093"/>
      <c r="H23" s="151"/>
    </row>
    <row r="24" spans="1:8" ht="15" customHeight="1">
      <c r="B24" s="340"/>
      <c r="C24" s="385" t="s">
        <v>455</v>
      </c>
      <c r="D24" s="68"/>
      <c r="E24" s="381">
        <v>0.05</v>
      </c>
      <c r="F24" s="1075">
        <f>D24*E24</f>
        <v>0</v>
      </c>
      <c r="G24" s="1093"/>
      <c r="H24" s="151"/>
    </row>
    <row r="25" spans="1:8" ht="15" thickBot="1">
      <c r="B25" s="387"/>
      <c r="C25" s="388" t="s">
        <v>303</v>
      </c>
      <c r="D25" s="389"/>
      <c r="E25" s="393" t="s">
        <v>458</v>
      </c>
      <c r="F25" s="1094">
        <v>0</v>
      </c>
      <c r="G25" s="1095"/>
      <c r="H25" s="151"/>
    </row>
    <row r="26" spans="1:8" s="4" customFormat="1" ht="30" customHeight="1" thickBot="1">
      <c r="B26" s="391">
        <v>3</v>
      </c>
      <c r="C26" s="1089" t="s">
        <v>307</v>
      </c>
      <c r="D26" s="1090"/>
      <c r="E26" s="1091"/>
      <c r="F26" s="1105">
        <f>F19+F20+F21+F23+F24+F25</f>
        <v>0</v>
      </c>
      <c r="G26" s="1106"/>
      <c r="H26" s="160"/>
    </row>
    <row r="29" spans="1:8" ht="18" customHeight="1" thickBot="1">
      <c r="B29" s="1107" t="s">
        <v>308</v>
      </c>
      <c r="C29" s="1107"/>
      <c r="D29" s="1107"/>
      <c r="E29" s="1107"/>
      <c r="F29" s="1107"/>
      <c r="G29" s="1107"/>
      <c r="H29" s="1107"/>
    </row>
    <row r="30" spans="1:8" s="4" customFormat="1" ht="63" customHeight="1" thickBot="1">
      <c r="B30" s="32" t="s">
        <v>49</v>
      </c>
      <c r="C30" s="324" t="s">
        <v>153</v>
      </c>
      <c r="D30" s="324" t="s">
        <v>309</v>
      </c>
      <c r="E30" s="324" t="s">
        <v>46</v>
      </c>
      <c r="F30" s="324" t="s">
        <v>167</v>
      </c>
      <c r="G30" s="324" t="s">
        <v>310</v>
      </c>
      <c r="H30" s="13" t="s">
        <v>323</v>
      </c>
    </row>
    <row r="31" spans="1:8" s="3" customFormat="1" ht="15" thickBot="1">
      <c r="A31" s="322"/>
      <c r="B31" s="382">
        <v>1</v>
      </c>
      <c r="C31" s="367">
        <v>2</v>
      </c>
      <c r="D31" s="367">
        <v>3</v>
      </c>
      <c r="E31" s="367">
        <v>4</v>
      </c>
      <c r="F31" s="383">
        <v>5</v>
      </c>
      <c r="G31" s="367" t="s">
        <v>37</v>
      </c>
      <c r="H31" s="384" t="s">
        <v>311</v>
      </c>
    </row>
    <row r="32" spans="1:8" ht="15" customHeight="1">
      <c r="B32" s="170">
        <v>1</v>
      </c>
      <c r="C32" s="1102" t="s">
        <v>312</v>
      </c>
      <c r="D32" s="1103"/>
      <c r="E32" s="1103"/>
      <c r="F32" s="1103"/>
      <c r="G32" s="1103"/>
      <c r="H32" s="1104"/>
    </row>
    <row r="33" spans="2:8" ht="15" customHeight="1">
      <c r="B33" s="20"/>
      <c r="C33" s="244" t="s">
        <v>302</v>
      </c>
      <c r="D33" s="21"/>
      <c r="E33" s="177"/>
      <c r="F33" s="177">
        <v>0</v>
      </c>
      <c r="G33" s="486">
        <f>E33*F33</f>
        <v>0</v>
      </c>
      <c r="H33" s="22">
        <f>D33+G33</f>
        <v>0</v>
      </c>
    </row>
    <row r="34" spans="2:8" ht="15" customHeight="1">
      <c r="B34" s="20"/>
      <c r="C34" s="244" t="s">
        <v>456</v>
      </c>
      <c r="D34" s="21"/>
      <c r="E34" s="177"/>
      <c r="F34" s="177">
        <v>5.0000000000000001E-3</v>
      </c>
      <c r="G34" s="486">
        <f>E34*F34</f>
        <v>0</v>
      </c>
      <c r="H34" s="22">
        <f t="shared" ref="H34:H35" si="0">D34+G34</f>
        <v>0</v>
      </c>
    </row>
    <row r="35" spans="2:8" ht="15" customHeight="1" thickBot="1">
      <c r="B35" s="28"/>
      <c r="C35" s="366" t="s">
        <v>314</v>
      </c>
      <c r="D35" s="29"/>
      <c r="E35" s="178"/>
      <c r="F35" s="178">
        <v>1.4999999999999999E-2</v>
      </c>
      <c r="G35" s="487">
        <f>E35*F35</f>
        <v>0</v>
      </c>
      <c r="H35" s="22">
        <f t="shared" si="0"/>
        <v>0</v>
      </c>
    </row>
    <row r="36" spans="2:8" ht="15" customHeight="1">
      <c r="B36" s="170">
        <v>2</v>
      </c>
      <c r="C36" s="1102" t="s">
        <v>313</v>
      </c>
      <c r="D36" s="1103"/>
      <c r="E36" s="1103"/>
      <c r="F36" s="1103"/>
      <c r="G36" s="1103"/>
      <c r="H36" s="1104"/>
    </row>
    <row r="37" spans="2:8" ht="15" customHeight="1">
      <c r="B37" s="20"/>
      <c r="C37" s="244" t="s">
        <v>302</v>
      </c>
      <c r="D37" s="21"/>
      <c r="E37" s="177"/>
      <c r="F37" s="177">
        <v>0.01</v>
      </c>
      <c r="G37" s="486">
        <f>E37*F37</f>
        <v>0</v>
      </c>
      <c r="H37" s="22">
        <f>D37+G37</f>
        <v>0</v>
      </c>
    </row>
    <row r="38" spans="2:8" ht="15" customHeight="1">
      <c r="B38" s="20"/>
      <c r="C38" s="244" t="s">
        <v>456</v>
      </c>
      <c r="D38" s="21"/>
      <c r="E38" s="177"/>
      <c r="F38" s="177">
        <v>0.05</v>
      </c>
      <c r="G38" s="486">
        <f t="shared" ref="G38:G39" si="1">E38*F38</f>
        <v>0</v>
      </c>
      <c r="H38" s="22">
        <f t="shared" ref="H38:H39" si="2">D38+G38</f>
        <v>0</v>
      </c>
    </row>
    <row r="39" spans="2:8" ht="15" customHeight="1" thickBot="1">
      <c r="B39" s="28"/>
      <c r="C39" s="366" t="s">
        <v>314</v>
      </c>
      <c r="D39" s="29"/>
      <c r="E39" s="178"/>
      <c r="F39" s="178">
        <v>7.4999999999999997E-2</v>
      </c>
      <c r="G39" s="486">
        <f t="shared" si="1"/>
        <v>0</v>
      </c>
      <c r="H39" s="22">
        <f t="shared" si="2"/>
        <v>0</v>
      </c>
    </row>
    <row r="40" spans="2:8" ht="15" customHeight="1">
      <c r="B40" s="170">
        <v>3</v>
      </c>
      <c r="C40" s="1102" t="s">
        <v>358</v>
      </c>
      <c r="D40" s="1103"/>
      <c r="E40" s="1103"/>
      <c r="F40" s="1103"/>
      <c r="G40" s="1103"/>
      <c r="H40" s="1104"/>
    </row>
    <row r="41" spans="2:8" ht="15" customHeight="1">
      <c r="B41" s="20"/>
      <c r="C41" s="244" t="s">
        <v>302</v>
      </c>
      <c r="D41" s="21"/>
      <c r="E41" s="179"/>
      <c r="F41" s="179">
        <v>0.06</v>
      </c>
      <c r="G41" s="486">
        <f>E41*F41</f>
        <v>0</v>
      </c>
      <c r="H41" s="22">
        <f>D41+G41</f>
        <v>0</v>
      </c>
    </row>
    <row r="42" spans="2:8" ht="15" customHeight="1">
      <c r="B42" s="20"/>
      <c r="C42" s="244" t="s">
        <v>456</v>
      </c>
      <c r="D42" s="21"/>
      <c r="E42" s="179"/>
      <c r="F42" s="179">
        <v>0.08</v>
      </c>
      <c r="G42" s="486">
        <f t="shared" ref="G42:G43" si="3">E42*F42</f>
        <v>0</v>
      </c>
      <c r="H42" s="22">
        <f t="shared" ref="H42:H43" si="4">D42+G42</f>
        <v>0</v>
      </c>
    </row>
    <row r="43" spans="2:8" ht="15" customHeight="1" thickBot="1">
      <c r="B43" s="28"/>
      <c r="C43" s="366" t="s">
        <v>314</v>
      </c>
      <c r="D43" s="29"/>
      <c r="E43" s="180"/>
      <c r="F43" s="180">
        <v>0.1</v>
      </c>
      <c r="G43" s="486">
        <f t="shared" si="3"/>
        <v>0</v>
      </c>
      <c r="H43" s="22">
        <f t="shared" si="4"/>
        <v>0</v>
      </c>
    </row>
    <row r="44" spans="2:8" ht="15" customHeight="1">
      <c r="B44" s="170">
        <v>4</v>
      </c>
      <c r="C44" s="1102" t="s">
        <v>315</v>
      </c>
      <c r="D44" s="1103"/>
      <c r="E44" s="1103"/>
      <c r="F44" s="1103"/>
      <c r="G44" s="1103"/>
      <c r="H44" s="1104"/>
    </row>
    <row r="45" spans="2:8" ht="15" customHeight="1">
      <c r="B45" s="20"/>
      <c r="C45" s="244" t="s">
        <v>302</v>
      </c>
      <c r="D45" s="21"/>
      <c r="E45" s="179"/>
      <c r="F45" s="179">
        <v>7.0000000000000007E-2</v>
      </c>
      <c r="G45" s="486">
        <f>E45*F45</f>
        <v>0</v>
      </c>
      <c r="H45" s="22">
        <f>D45+G45</f>
        <v>0</v>
      </c>
    </row>
    <row r="46" spans="2:8" ht="15" customHeight="1">
      <c r="B46" s="20"/>
      <c r="C46" s="244" t="s">
        <v>456</v>
      </c>
      <c r="D46" s="21"/>
      <c r="E46" s="179"/>
      <c r="F46" s="179">
        <v>7.0000000000000007E-2</v>
      </c>
      <c r="G46" s="486">
        <f t="shared" ref="G46:G47" si="5">E46*F46</f>
        <v>0</v>
      </c>
      <c r="H46" s="22">
        <f t="shared" ref="H46:H47" si="6">D46+G46</f>
        <v>0</v>
      </c>
    </row>
    <row r="47" spans="2:8" ht="15" customHeight="1" thickBot="1">
      <c r="B47" s="28"/>
      <c r="C47" s="366" t="s">
        <v>314</v>
      </c>
      <c r="D47" s="29"/>
      <c r="E47" s="180"/>
      <c r="F47" s="180">
        <v>0.08</v>
      </c>
      <c r="G47" s="486">
        <f t="shared" si="5"/>
        <v>0</v>
      </c>
      <c r="H47" s="22">
        <f t="shared" si="6"/>
        <v>0</v>
      </c>
    </row>
    <row r="48" spans="2:8" ht="15" customHeight="1">
      <c r="B48" s="181">
        <v>5</v>
      </c>
      <c r="C48" s="1102" t="s">
        <v>316</v>
      </c>
      <c r="D48" s="1103"/>
      <c r="E48" s="1103"/>
      <c r="F48" s="1103"/>
      <c r="G48" s="1103"/>
      <c r="H48" s="1104"/>
    </row>
    <row r="49" spans="2:8" ht="15" customHeight="1">
      <c r="B49" s="20"/>
      <c r="C49" s="244" t="s">
        <v>302</v>
      </c>
      <c r="D49" s="21"/>
      <c r="E49" s="179"/>
      <c r="F49" s="179">
        <v>0.1</v>
      </c>
      <c r="G49" s="486">
        <f>E49*F49</f>
        <v>0</v>
      </c>
      <c r="H49" s="22">
        <f>D49+G49</f>
        <v>0</v>
      </c>
    </row>
    <row r="50" spans="2:8">
      <c r="B50" s="20"/>
      <c r="C50" s="244" t="s">
        <v>457</v>
      </c>
      <c r="D50" s="21"/>
      <c r="E50" s="179"/>
      <c r="F50" s="179">
        <v>0.12</v>
      </c>
      <c r="G50" s="486">
        <f t="shared" ref="G50:G51" si="7">E50*F50</f>
        <v>0</v>
      </c>
      <c r="H50" s="22">
        <f t="shared" ref="H50:H51" si="8">D50+G50</f>
        <v>0</v>
      </c>
    </row>
    <row r="51" spans="2:8" ht="15" thickBot="1">
      <c r="B51" s="28"/>
      <c r="C51" s="366" t="s">
        <v>314</v>
      </c>
      <c r="D51" s="29"/>
      <c r="E51" s="180"/>
      <c r="F51" s="180">
        <v>0.15</v>
      </c>
      <c r="G51" s="486">
        <f t="shared" si="7"/>
        <v>0</v>
      </c>
      <c r="H51" s="22">
        <f t="shared" si="8"/>
        <v>0</v>
      </c>
    </row>
    <row r="52" spans="2:8" ht="31.5" customHeight="1" thickBot="1">
      <c r="B52" s="394">
        <v>6</v>
      </c>
      <c r="C52" s="1089" t="s">
        <v>317</v>
      </c>
      <c r="D52" s="1090"/>
      <c r="E52" s="1090"/>
      <c r="F52" s="1090"/>
      <c r="G52" s="1091"/>
      <c r="H52" s="371">
        <f>H33+H34+H35+H37+H38+H39+H41+H42+H43+H45+H46+H47+H49+H50+H51</f>
        <v>0</v>
      </c>
    </row>
  </sheetData>
  <mergeCells count="24">
    <mergeCell ref="F26:G26"/>
    <mergeCell ref="B15:G15"/>
    <mergeCell ref="B29:H29"/>
    <mergeCell ref="B1:H1"/>
    <mergeCell ref="B2:H2"/>
    <mergeCell ref="B5:G5"/>
    <mergeCell ref="C12:F12"/>
    <mergeCell ref="F16:G16"/>
    <mergeCell ref="C52:G52"/>
    <mergeCell ref="F17:G17"/>
    <mergeCell ref="F19:G19"/>
    <mergeCell ref="F20:G20"/>
    <mergeCell ref="F21:G21"/>
    <mergeCell ref="F23:G23"/>
    <mergeCell ref="F24:G24"/>
    <mergeCell ref="F25:G25"/>
    <mergeCell ref="C18:G18"/>
    <mergeCell ref="C22:G22"/>
    <mergeCell ref="C32:H32"/>
    <mergeCell ref="C36:H36"/>
    <mergeCell ref="C40:H40"/>
    <mergeCell ref="C44:H44"/>
    <mergeCell ref="C48:H48"/>
    <mergeCell ref="C26:E26"/>
  </mergeCells>
  <phoneticPr fontId="2" type="noConversion"/>
  <pageMargins left="0.17" right="0.17" top="0.75" bottom="0.75" header="0.3" footer="0.3"/>
  <pageSetup paperSize="9" scale="69" fitToHeight="2" orientation="portrait" r:id="rId1"/>
  <headerFooter alignWithMargins="0">
    <oddHeader>&amp;L&amp;"Tahoma,Regular"&amp;10Банка/Штедилница____________________________&amp;R&amp;"Tahoma,Regular"&amp;10Образец РДДС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8"/>
  <sheetViews>
    <sheetView zoomScaleNormal="100" workbookViewId="0"/>
  </sheetViews>
  <sheetFormatPr defaultRowHeight="14.25"/>
  <cols>
    <col min="1" max="1" width="2.7109375" style="2" customWidth="1"/>
    <col min="2" max="2" width="6.140625" style="2" customWidth="1"/>
    <col min="3" max="3" width="60.85546875" style="2" customWidth="1"/>
    <col min="4" max="4" width="15.85546875" style="2" customWidth="1"/>
    <col min="5" max="5" width="15" style="2" customWidth="1"/>
    <col min="6" max="6" width="16" style="2" customWidth="1"/>
    <col min="7" max="7" width="14.140625" style="2" customWidth="1"/>
    <col min="8" max="8" width="12.5703125" style="2" customWidth="1"/>
    <col min="9" max="16384" width="9.140625" style="2"/>
  </cols>
  <sheetData>
    <row r="1" spans="2:6">
      <c r="B1" s="855" t="s">
        <v>39</v>
      </c>
      <c r="C1" s="855"/>
      <c r="D1" s="855"/>
      <c r="E1" s="855"/>
      <c r="F1" s="855"/>
    </row>
    <row r="2" spans="2:6">
      <c r="B2" s="948" t="s">
        <v>166</v>
      </c>
      <c r="C2" s="855"/>
      <c r="D2" s="855"/>
      <c r="E2" s="855"/>
      <c r="F2" s="855"/>
    </row>
    <row r="3" spans="2:6">
      <c r="B3" s="1"/>
      <c r="C3" s="1"/>
      <c r="D3" s="1"/>
      <c r="E3" s="1"/>
      <c r="F3" s="1"/>
    </row>
    <row r="4" spans="2:6">
      <c r="B4" s="4"/>
      <c r="F4" s="308" t="s">
        <v>41</v>
      </c>
    </row>
    <row r="5" spans="2:6" ht="15" thickBot="1">
      <c r="B5" s="4" t="s">
        <v>491</v>
      </c>
    </row>
    <row r="6" spans="2:6" ht="31.5" customHeight="1" thickBot="1">
      <c r="B6" s="470" t="s">
        <v>89</v>
      </c>
      <c r="C6" s="471" t="s">
        <v>153</v>
      </c>
      <c r="D6" s="471" t="s">
        <v>167</v>
      </c>
      <c r="E6" s="471" t="s">
        <v>44</v>
      </c>
      <c r="F6" s="472" t="s">
        <v>95</v>
      </c>
    </row>
    <row r="7" spans="2:6" ht="15" thickBot="1">
      <c r="B7" s="32">
        <v>1</v>
      </c>
      <c r="C7" s="469">
        <v>2</v>
      </c>
      <c r="D7" s="469">
        <v>3</v>
      </c>
      <c r="E7" s="469">
        <v>4</v>
      </c>
      <c r="F7" s="124" t="s">
        <v>32</v>
      </c>
    </row>
    <row r="8" spans="2:6" ht="15" customHeight="1">
      <c r="B8" s="181">
        <v>1</v>
      </c>
      <c r="C8" s="182" t="s">
        <v>47</v>
      </c>
      <c r="D8" s="356"/>
      <c r="E8" s="357"/>
      <c r="F8" s="358"/>
    </row>
    <row r="9" spans="2:6" ht="15" customHeight="1">
      <c r="B9" s="20">
        <v>2</v>
      </c>
      <c r="C9" s="5" t="s">
        <v>168</v>
      </c>
      <c r="D9" s="134"/>
      <c r="E9" s="135"/>
      <c r="F9" s="137"/>
    </row>
    <row r="10" spans="2:6" ht="29.25" customHeight="1">
      <c r="B10" s="138">
        <v>3</v>
      </c>
      <c r="C10" s="5" t="s">
        <v>169</v>
      </c>
      <c r="D10" s="134"/>
      <c r="E10" s="135"/>
      <c r="F10" s="137"/>
    </row>
    <row r="11" spans="2:6" ht="14.25" customHeight="1">
      <c r="B11" s="138">
        <v>4</v>
      </c>
      <c r="C11" s="5" t="s">
        <v>459</v>
      </c>
      <c r="D11" s="134"/>
      <c r="E11" s="135">
        <f>E9-E10</f>
        <v>0</v>
      </c>
      <c r="F11" s="137"/>
    </row>
    <row r="12" spans="2:6" ht="42.75">
      <c r="B12" s="20">
        <v>5</v>
      </c>
      <c r="C12" s="241" t="s">
        <v>486</v>
      </c>
      <c r="D12" s="134"/>
      <c r="E12" s="135">
        <f>E39</f>
        <v>0</v>
      </c>
      <c r="F12" s="137"/>
    </row>
    <row r="13" spans="2:6" ht="15" customHeight="1">
      <c r="B13" s="20"/>
      <c r="C13" s="139" t="s">
        <v>118</v>
      </c>
      <c r="D13" s="21"/>
      <c r="E13" s="140"/>
      <c r="F13" s="141">
        <f>D13*E13</f>
        <v>0</v>
      </c>
    </row>
    <row r="14" spans="2:6" ht="15" customHeight="1">
      <c r="B14" s="20"/>
      <c r="C14" s="139" t="s">
        <v>119</v>
      </c>
      <c r="D14" s="21"/>
      <c r="E14" s="140"/>
      <c r="F14" s="141">
        <f t="shared" ref="F14:F16" si="0">D14*E14</f>
        <v>0</v>
      </c>
    </row>
    <row r="15" spans="2:6" ht="15" customHeight="1">
      <c r="B15" s="20"/>
      <c r="C15" s="139" t="s">
        <v>120</v>
      </c>
      <c r="D15" s="21"/>
      <c r="E15" s="140"/>
      <c r="F15" s="141">
        <f t="shared" si="0"/>
        <v>0</v>
      </c>
    </row>
    <row r="16" spans="2:6" ht="15" customHeight="1">
      <c r="B16" s="20"/>
      <c r="C16" s="139" t="s">
        <v>5</v>
      </c>
      <c r="D16" s="142"/>
      <c r="E16" s="135"/>
      <c r="F16" s="141">
        <f t="shared" si="0"/>
        <v>0</v>
      </c>
    </row>
    <row r="17" spans="2:6" ht="15" customHeight="1">
      <c r="B17" s="20">
        <v>6</v>
      </c>
      <c r="C17" s="21" t="s">
        <v>460</v>
      </c>
      <c r="D17" s="143"/>
      <c r="E17" s="140">
        <f>E12-E11</f>
        <v>0</v>
      </c>
      <c r="F17" s="136"/>
    </row>
    <row r="18" spans="2:6" s="4" customFormat="1" ht="70.5" customHeight="1">
      <c r="B18" s="50">
        <v>7</v>
      </c>
      <c r="C18" s="419" t="s">
        <v>487</v>
      </c>
      <c r="D18" s="145"/>
      <c r="E18" s="146">
        <v>0</v>
      </c>
      <c r="F18" s="147">
        <v>0</v>
      </c>
    </row>
    <row r="19" spans="2:6" ht="15" customHeight="1">
      <c r="B19" s="20"/>
      <c r="C19" s="139" t="s">
        <v>170</v>
      </c>
      <c r="D19" s="21"/>
      <c r="E19" s="140"/>
      <c r="F19" s="141">
        <f>D19*E19</f>
        <v>0</v>
      </c>
    </row>
    <row r="20" spans="2:6" ht="15" customHeight="1">
      <c r="B20" s="20"/>
      <c r="C20" s="139" t="s">
        <v>170</v>
      </c>
      <c r="D20" s="21"/>
      <c r="E20" s="140"/>
      <c r="F20" s="141">
        <f t="shared" ref="F20:F21" si="1">D20*E20</f>
        <v>0</v>
      </c>
    </row>
    <row r="21" spans="2:6" ht="15" customHeight="1" thickBot="1">
      <c r="B21" s="28"/>
      <c r="C21" s="148" t="s">
        <v>5</v>
      </c>
      <c r="D21" s="29"/>
      <c r="E21" s="149"/>
      <c r="F21" s="488">
        <f t="shared" si="1"/>
        <v>0</v>
      </c>
    </row>
    <row r="22" spans="2:6" ht="15" customHeight="1">
      <c r="B22" s="159" t="s">
        <v>143</v>
      </c>
      <c r="C22" s="160"/>
      <c r="D22" s="151"/>
      <c r="E22" s="152"/>
      <c r="F22" s="153"/>
    </row>
    <row r="23" spans="2:6" ht="15" customHeight="1">
      <c r="B23" s="150"/>
      <c r="C23" s="151"/>
      <c r="D23" s="151"/>
      <c r="E23" s="152"/>
      <c r="F23" s="153"/>
    </row>
    <row r="24" spans="2:6" ht="30.75" customHeight="1" thickBot="1">
      <c r="B24" s="1117" t="s">
        <v>490</v>
      </c>
      <c r="C24" s="1117"/>
      <c r="D24" s="1117"/>
      <c r="E24" s="1117"/>
      <c r="F24" s="1117"/>
    </row>
    <row r="25" spans="2:6" ht="29.25" thickBot="1">
      <c r="B25" s="470" t="s">
        <v>49</v>
      </c>
      <c r="C25" s="702" t="s">
        <v>488</v>
      </c>
      <c r="D25" s="298" t="s">
        <v>167</v>
      </c>
      <c r="E25" s="471" t="s">
        <v>171</v>
      </c>
      <c r="F25" s="472" t="s">
        <v>95</v>
      </c>
    </row>
    <row r="26" spans="2:6" ht="15" customHeight="1" thickBot="1">
      <c r="B26" s="341">
        <v>1</v>
      </c>
      <c r="C26" s="122">
        <v>2</v>
      </c>
      <c r="D26" s="122">
        <v>3</v>
      </c>
      <c r="E26" s="123">
        <v>4</v>
      </c>
      <c r="F26" s="124" t="s">
        <v>32</v>
      </c>
    </row>
    <row r="27" spans="2:6" s="4" customFormat="1" ht="15" customHeight="1">
      <c r="B27" s="332">
        <v>1</v>
      </c>
      <c r="C27" s="359" t="s">
        <v>118</v>
      </c>
      <c r="D27" s="186"/>
      <c r="E27" s="186">
        <v>0</v>
      </c>
      <c r="F27" s="333"/>
    </row>
    <row r="28" spans="2:6" ht="15" customHeight="1">
      <c r="B28" s="20"/>
      <c r="C28" s="139" t="s">
        <v>172</v>
      </c>
      <c r="D28" s="21"/>
      <c r="E28" s="21"/>
      <c r="F28" s="22"/>
    </row>
    <row r="29" spans="2:6" ht="15" customHeight="1">
      <c r="B29" s="20"/>
      <c r="C29" s="139" t="s">
        <v>173</v>
      </c>
      <c r="D29" s="21"/>
      <c r="E29" s="21"/>
      <c r="F29" s="22"/>
    </row>
    <row r="30" spans="2:6" s="4" customFormat="1" ht="15" customHeight="1">
      <c r="B30" s="50">
        <v>2</v>
      </c>
      <c r="C30" s="51" t="s">
        <v>119</v>
      </c>
      <c r="D30" s="144"/>
      <c r="E30" s="51">
        <v>0</v>
      </c>
      <c r="F30" s="52"/>
    </row>
    <row r="31" spans="2:6" ht="15" customHeight="1">
      <c r="B31" s="20"/>
      <c r="C31" s="139" t="s">
        <v>172</v>
      </c>
      <c r="D31" s="5"/>
      <c r="E31" s="21"/>
      <c r="F31" s="22"/>
    </row>
    <row r="32" spans="2:6" ht="15" customHeight="1">
      <c r="B32" s="20"/>
      <c r="C32" s="139" t="s">
        <v>173</v>
      </c>
      <c r="D32" s="5"/>
      <c r="E32" s="21"/>
      <c r="F32" s="22"/>
    </row>
    <row r="33" spans="2:6" s="4" customFormat="1" ht="15" customHeight="1">
      <c r="B33" s="50">
        <v>3</v>
      </c>
      <c r="C33" s="51" t="s">
        <v>120</v>
      </c>
      <c r="D33" s="144"/>
      <c r="E33" s="51">
        <v>0</v>
      </c>
      <c r="F33" s="52"/>
    </row>
    <row r="34" spans="2:6" ht="15" customHeight="1">
      <c r="B34" s="20"/>
      <c r="C34" s="139" t="s">
        <v>172</v>
      </c>
      <c r="D34" s="5"/>
      <c r="E34" s="21"/>
      <c r="F34" s="22"/>
    </row>
    <row r="35" spans="2:6" ht="15" customHeight="1">
      <c r="B35" s="20"/>
      <c r="C35" s="139" t="s">
        <v>173</v>
      </c>
      <c r="D35" s="154"/>
      <c r="E35" s="155"/>
      <c r="F35" s="22"/>
    </row>
    <row r="36" spans="2:6" ht="15" customHeight="1">
      <c r="B36" s="50">
        <v>4</v>
      </c>
      <c r="C36" s="51" t="s">
        <v>5</v>
      </c>
      <c r="D36" s="154"/>
      <c r="E36" s="155"/>
      <c r="F36" s="22"/>
    </row>
    <row r="37" spans="2:6" ht="15" customHeight="1">
      <c r="B37" s="20"/>
      <c r="C37" s="21"/>
      <c r="D37" s="154"/>
      <c r="E37" s="155"/>
      <c r="F37" s="22"/>
    </row>
    <row r="38" spans="2:6" ht="15" customHeight="1">
      <c r="B38" s="20"/>
      <c r="C38" s="21"/>
      <c r="D38" s="154"/>
      <c r="E38" s="155"/>
      <c r="F38" s="22"/>
    </row>
    <row r="39" spans="2:6" s="4" customFormat="1" ht="42.75">
      <c r="B39" s="156" t="s">
        <v>0</v>
      </c>
      <c r="C39" s="240" t="s">
        <v>489</v>
      </c>
      <c r="D39" s="51"/>
      <c r="E39" s="51">
        <v>0</v>
      </c>
      <c r="F39" s="52"/>
    </row>
    <row r="40" spans="2:6" ht="15" customHeight="1">
      <c r="B40" s="20"/>
      <c r="C40" s="5" t="s">
        <v>118</v>
      </c>
      <c r="D40" s="154"/>
      <c r="E40" s="155"/>
      <c r="F40" s="22"/>
    </row>
    <row r="41" spans="2:6" ht="15" customHeight="1">
      <c r="B41" s="20"/>
      <c r="C41" s="5" t="s">
        <v>119</v>
      </c>
      <c r="D41" s="154"/>
      <c r="E41" s="155"/>
      <c r="F41" s="22"/>
    </row>
    <row r="42" spans="2:6" ht="15" customHeight="1">
      <c r="B42" s="20"/>
      <c r="C42" s="5" t="s">
        <v>120</v>
      </c>
      <c r="D42" s="154"/>
      <c r="E42" s="155"/>
      <c r="F42" s="22"/>
    </row>
    <row r="43" spans="2:6" ht="15" customHeight="1" thickBot="1">
      <c r="B43" s="23"/>
      <c r="C43" s="29" t="s">
        <v>5</v>
      </c>
      <c r="D43" s="157"/>
      <c r="E43" s="158"/>
      <c r="F43" s="25"/>
    </row>
    <row r="44" spans="2:6" ht="15" customHeight="1">
      <c r="B44" s="150"/>
      <c r="C44" s="151"/>
      <c r="D44" s="151"/>
      <c r="E44" s="152"/>
      <c r="F44" s="153"/>
    </row>
    <row r="45" spans="2:6" s="4" customFormat="1" ht="15" customHeight="1" thickBot="1">
      <c r="B45" s="704" t="s">
        <v>506</v>
      </c>
      <c r="C45" s="160"/>
      <c r="D45" s="160"/>
      <c r="E45" s="161"/>
      <c r="F45" s="162"/>
    </row>
    <row r="46" spans="2:6" s="151" customFormat="1" ht="32.25" customHeight="1" thickBot="1">
      <c r="B46" s="297" t="s">
        <v>49</v>
      </c>
      <c r="C46" s="298" t="s">
        <v>153</v>
      </c>
      <c r="D46" s="298" t="s">
        <v>95</v>
      </c>
      <c r="E46" s="298" t="s">
        <v>167</v>
      </c>
      <c r="F46" s="299" t="s">
        <v>174</v>
      </c>
    </row>
    <row r="47" spans="2:6" s="151" customFormat="1" ht="15" thickBot="1">
      <c r="B47" s="32">
        <v>1</v>
      </c>
      <c r="C47" s="304">
        <v>2</v>
      </c>
      <c r="D47" s="304">
        <v>3</v>
      </c>
      <c r="E47" s="304">
        <v>4</v>
      </c>
      <c r="F47" s="360" t="s">
        <v>32</v>
      </c>
    </row>
    <row r="48" spans="2:6">
      <c r="B48" s="170">
        <v>1</v>
      </c>
      <c r="C48" s="26" t="s">
        <v>175</v>
      </c>
      <c r="D48" s="26"/>
      <c r="E48" s="363">
        <v>2</v>
      </c>
      <c r="F48" s="489">
        <f>D48*E48</f>
        <v>0</v>
      </c>
    </row>
    <row r="49" spans="2:7" ht="15.75" customHeight="1">
      <c r="B49" s="20">
        <v>2</v>
      </c>
      <c r="C49" s="964" t="s">
        <v>461</v>
      </c>
      <c r="D49" s="965"/>
      <c r="E49" s="966"/>
      <c r="F49" s="22">
        <f>F50+F51+F52+F53+F54+F55</f>
        <v>0</v>
      </c>
    </row>
    <row r="50" spans="2:7">
      <c r="B50" s="20"/>
      <c r="C50" s="139" t="s">
        <v>177</v>
      </c>
      <c r="D50" s="21"/>
      <c r="E50" s="163">
        <v>2</v>
      </c>
      <c r="F50" s="22">
        <f>D50*E50</f>
        <v>0</v>
      </c>
    </row>
    <row r="51" spans="2:7">
      <c r="B51" s="20"/>
      <c r="C51" s="139" t="s">
        <v>462</v>
      </c>
      <c r="D51" s="21"/>
      <c r="E51" s="163">
        <v>3</v>
      </c>
      <c r="F51" s="22">
        <f t="shared" ref="F51:F55" si="2">D51*E51</f>
        <v>0</v>
      </c>
    </row>
    <row r="52" spans="2:7">
      <c r="B52" s="20"/>
      <c r="C52" s="139" t="s">
        <v>463</v>
      </c>
      <c r="D52" s="21"/>
      <c r="E52" s="163">
        <v>4</v>
      </c>
      <c r="F52" s="22">
        <f t="shared" si="2"/>
        <v>0</v>
      </c>
    </row>
    <row r="53" spans="2:7">
      <c r="B53" s="20"/>
      <c r="C53" s="139" t="s">
        <v>464</v>
      </c>
      <c r="D53" s="21"/>
      <c r="E53" s="163">
        <v>5</v>
      </c>
      <c r="F53" s="22">
        <f t="shared" si="2"/>
        <v>0</v>
      </c>
    </row>
    <row r="54" spans="2:7">
      <c r="B54" s="20"/>
      <c r="C54" s="139" t="s">
        <v>465</v>
      </c>
      <c r="D54" s="21"/>
      <c r="E54" s="163">
        <v>6</v>
      </c>
      <c r="F54" s="22">
        <f t="shared" si="2"/>
        <v>0</v>
      </c>
    </row>
    <row r="55" spans="2:7" ht="15" thickBot="1">
      <c r="B55" s="409"/>
      <c r="C55" s="490" t="s">
        <v>178</v>
      </c>
      <c r="D55" s="72"/>
      <c r="E55" s="491">
        <v>9</v>
      </c>
      <c r="F55" s="73">
        <f t="shared" si="2"/>
        <v>0</v>
      </c>
    </row>
    <row r="56" spans="2:7" s="4" customFormat="1" ht="15" thickBot="1">
      <c r="B56" s="391">
        <v>3</v>
      </c>
      <c r="C56" s="1109" t="s">
        <v>176</v>
      </c>
      <c r="D56" s="1109"/>
      <c r="E56" s="1109"/>
      <c r="F56" s="121">
        <f>F48+F49</f>
        <v>0</v>
      </c>
    </row>
    <row r="57" spans="2:7" ht="14.25" customHeight="1">
      <c r="B57" s="4"/>
    </row>
    <row r="58" spans="2:7" s="4" customFormat="1" ht="15" thickBot="1">
      <c r="B58" s="4" t="s">
        <v>179</v>
      </c>
      <c r="C58" s="46"/>
      <c r="D58" s="164"/>
      <c r="E58" s="164"/>
      <c r="F58" s="164"/>
    </row>
    <row r="59" spans="2:7" ht="29.25" thickBot="1">
      <c r="B59" s="32" t="s">
        <v>49</v>
      </c>
      <c r="C59" s="959" t="s">
        <v>180</v>
      </c>
      <c r="D59" s="959"/>
      <c r="E59" s="13" t="s">
        <v>181</v>
      </c>
      <c r="F59" s="165"/>
    </row>
    <row r="60" spans="2:7" ht="15" thickBot="1">
      <c r="B60" s="327">
        <v>1</v>
      </c>
      <c r="C60" s="1114">
        <v>2</v>
      </c>
      <c r="D60" s="1114"/>
      <c r="E60" s="362">
        <v>3</v>
      </c>
      <c r="F60" s="166"/>
    </row>
    <row r="61" spans="2:7">
      <c r="B61" s="340">
        <v>1</v>
      </c>
      <c r="C61" s="1115"/>
      <c r="D61" s="1116"/>
      <c r="E61" s="361"/>
      <c r="F61" s="166"/>
    </row>
    <row r="62" spans="2:7">
      <c r="B62" s="126">
        <v>2</v>
      </c>
      <c r="C62" s="964"/>
      <c r="D62" s="966"/>
      <c r="E62" s="22"/>
    </row>
    <row r="63" spans="2:7">
      <c r="B63" s="126">
        <v>3</v>
      </c>
      <c r="C63" s="964"/>
      <c r="D63" s="966"/>
      <c r="E63" s="22"/>
    </row>
    <row r="64" spans="2:7" ht="15" thickBot="1">
      <c r="B64" s="167" t="s">
        <v>5</v>
      </c>
      <c r="C64" s="1094"/>
      <c r="D64" s="1111"/>
      <c r="E64" s="73"/>
      <c r="F64" s="168"/>
      <c r="G64" s="169"/>
    </row>
    <row r="65" spans="2:7" ht="29.25" customHeight="1" thickBot="1">
      <c r="B65" s="129" t="s">
        <v>0</v>
      </c>
      <c r="C65" s="1112" t="s">
        <v>507</v>
      </c>
      <c r="D65" s="1113"/>
      <c r="E65" s="121">
        <v>0</v>
      </c>
      <c r="F65" s="168"/>
      <c r="G65" s="169"/>
    </row>
    <row r="68" spans="2:7">
      <c r="C68" s="166"/>
    </row>
  </sheetData>
  <mergeCells count="12">
    <mergeCell ref="C64:D64"/>
    <mergeCell ref="C65:D65"/>
    <mergeCell ref="C60:D60"/>
    <mergeCell ref="C61:D61"/>
    <mergeCell ref="B1:F1"/>
    <mergeCell ref="B2:F2"/>
    <mergeCell ref="C56:E56"/>
    <mergeCell ref="C62:D62"/>
    <mergeCell ref="C63:D63"/>
    <mergeCell ref="C59:D59"/>
    <mergeCell ref="B24:F24"/>
    <mergeCell ref="C49:E49"/>
  </mergeCells>
  <phoneticPr fontId="2" type="noConversion"/>
  <printOptions horizontalCentered="1"/>
  <pageMargins left="0.44" right="0.17" top="0.41" bottom="0.16" header="0.17" footer="0.16"/>
  <pageSetup paperSize="9" scale="96" fitToHeight="2" orientation="landscape" r:id="rId1"/>
  <headerFooter alignWithMargins="0">
    <oddHeader xml:space="preserve">&amp;L&amp;"Tahoma,Regular"&amp;10Банка/Штедилница____________________________&amp;R&amp;"Tahoma,Regular"&amp;10Образец НЛИ
</oddHeader>
  </headerFooter>
  <ignoredErrors>
    <ignoredError sqref="F49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8"/>
  <sheetViews>
    <sheetView zoomScaleNormal="100" workbookViewId="0"/>
  </sheetViews>
  <sheetFormatPr defaultRowHeight="14.25"/>
  <cols>
    <col min="1" max="1" width="2.140625" style="2" customWidth="1"/>
    <col min="2" max="2" width="6.28515625" style="2" customWidth="1"/>
    <col min="3" max="3" width="15.140625" style="2" customWidth="1"/>
    <col min="4" max="4" width="14.85546875" style="2" customWidth="1"/>
    <col min="5" max="5" width="10.5703125" style="2" customWidth="1"/>
    <col min="6" max="6" width="11.140625" style="2" customWidth="1"/>
    <col min="7" max="7" width="10.7109375" style="2" customWidth="1"/>
    <col min="8" max="8" width="14.85546875" style="2" customWidth="1"/>
    <col min="9" max="9" width="11.42578125" style="2" customWidth="1"/>
    <col min="10" max="10" width="15.28515625" style="2" customWidth="1"/>
    <col min="11" max="11" width="15.7109375" style="2" customWidth="1"/>
    <col min="12" max="16384" width="9.140625" style="2"/>
  </cols>
  <sheetData>
    <row r="3" spans="2:11" s="4" customFormat="1">
      <c r="B3" s="855" t="s">
        <v>39</v>
      </c>
      <c r="C3" s="855"/>
      <c r="D3" s="855"/>
      <c r="E3" s="855"/>
      <c r="F3" s="855"/>
      <c r="G3" s="855"/>
      <c r="H3" s="855"/>
      <c r="I3" s="855"/>
      <c r="J3" s="855"/>
      <c r="K3" s="855"/>
    </row>
    <row r="4" spans="2:11">
      <c r="B4" s="948" t="s">
        <v>193</v>
      </c>
      <c r="C4" s="948"/>
      <c r="D4" s="948"/>
      <c r="E4" s="948"/>
      <c r="F4" s="948"/>
      <c r="G4" s="948"/>
      <c r="H4" s="948"/>
      <c r="I4" s="948"/>
      <c r="J4" s="948"/>
      <c r="K4" s="948"/>
    </row>
    <row r="5" spans="2:11" ht="15" thickBot="1">
      <c r="K5" s="308" t="s">
        <v>41</v>
      </c>
    </row>
    <row r="6" spans="2:11" ht="45.75" customHeight="1">
      <c r="B6" s="998" t="s">
        <v>49</v>
      </c>
      <c r="C6" s="1006" t="s">
        <v>153</v>
      </c>
      <c r="D6" s="1006" t="s">
        <v>194</v>
      </c>
      <c r="E6" s="1006" t="s">
        <v>195</v>
      </c>
      <c r="F6" s="1006"/>
      <c r="G6" s="1006" t="s">
        <v>196</v>
      </c>
      <c r="H6" s="1006" t="s">
        <v>155</v>
      </c>
      <c r="I6" s="1006"/>
      <c r="J6" s="1006" t="s">
        <v>154</v>
      </c>
      <c r="K6" s="1032"/>
    </row>
    <row r="7" spans="2:11" ht="61.5" customHeight="1" thickBot="1">
      <c r="B7" s="999"/>
      <c r="C7" s="1033"/>
      <c r="D7" s="1033"/>
      <c r="E7" s="86" t="s">
        <v>91</v>
      </c>
      <c r="F7" s="86" t="s">
        <v>92</v>
      </c>
      <c r="G7" s="1033"/>
      <c r="H7" s="86" t="s">
        <v>197</v>
      </c>
      <c r="I7" s="86" t="s">
        <v>198</v>
      </c>
      <c r="J7" s="86" t="s">
        <v>197</v>
      </c>
      <c r="K7" s="87" t="s">
        <v>198</v>
      </c>
    </row>
    <row r="8" spans="2:11" s="3" customFormat="1" ht="15" thickBot="1">
      <c r="B8" s="327">
        <v>1</v>
      </c>
      <c r="C8" s="473">
        <v>2</v>
      </c>
      <c r="D8" s="473">
        <v>3</v>
      </c>
      <c r="E8" s="473">
        <v>4</v>
      </c>
      <c r="F8" s="473">
        <v>5</v>
      </c>
      <c r="G8" s="473">
        <v>6</v>
      </c>
      <c r="H8" s="492" t="s">
        <v>33</v>
      </c>
      <c r="I8" s="492" t="s">
        <v>38</v>
      </c>
      <c r="J8" s="492" t="s">
        <v>34</v>
      </c>
      <c r="K8" s="331" t="s">
        <v>401</v>
      </c>
    </row>
    <row r="9" spans="2:11">
      <c r="B9" s="125"/>
      <c r="C9" s="325"/>
      <c r="D9" s="26"/>
      <c r="E9" s="26"/>
      <c r="F9" s="26"/>
      <c r="G9" s="26"/>
      <c r="H9" s="26">
        <f>E9-F9</f>
        <v>0</v>
      </c>
      <c r="I9" s="26">
        <f>G9*H9</f>
        <v>0</v>
      </c>
      <c r="J9" s="26">
        <f>E9+F9</f>
        <v>0</v>
      </c>
      <c r="K9" s="27">
        <f>G9*J9</f>
        <v>0</v>
      </c>
    </row>
    <row r="10" spans="2:11">
      <c r="B10" s="126"/>
      <c r="C10" s="21"/>
      <c r="D10" s="21"/>
      <c r="E10" s="21"/>
      <c r="F10" s="21"/>
      <c r="G10" s="21"/>
      <c r="H10" s="21">
        <f t="shared" ref="H10:H22" si="0">E10-F10</f>
        <v>0</v>
      </c>
      <c r="I10" s="21">
        <f t="shared" ref="I10:I22" si="1">G10*H10</f>
        <v>0</v>
      </c>
      <c r="J10" s="21">
        <f t="shared" ref="J10:J22" si="2">E10+F10</f>
        <v>0</v>
      </c>
      <c r="K10" s="22">
        <f t="shared" ref="K10:K22" si="3">G10*J10</f>
        <v>0</v>
      </c>
    </row>
    <row r="11" spans="2:11">
      <c r="B11" s="126"/>
      <c r="C11" s="21"/>
      <c r="D11" s="21"/>
      <c r="E11" s="21"/>
      <c r="F11" s="21"/>
      <c r="G11" s="21"/>
      <c r="H11" s="21">
        <f t="shared" si="0"/>
        <v>0</v>
      </c>
      <c r="I11" s="21">
        <f t="shared" si="1"/>
        <v>0</v>
      </c>
      <c r="J11" s="21">
        <f t="shared" si="2"/>
        <v>0</v>
      </c>
      <c r="K11" s="22">
        <f t="shared" si="3"/>
        <v>0</v>
      </c>
    </row>
    <row r="12" spans="2:11">
      <c r="B12" s="126"/>
      <c r="C12" s="21"/>
      <c r="D12" s="21"/>
      <c r="E12" s="21"/>
      <c r="F12" s="21"/>
      <c r="G12" s="21"/>
      <c r="H12" s="21">
        <f t="shared" si="0"/>
        <v>0</v>
      </c>
      <c r="I12" s="21">
        <f t="shared" si="1"/>
        <v>0</v>
      </c>
      <c r="J12" s="21">
        <f t="shared" si="2"/>
        <v>0</v>
      </c>
      <c r="K12" s="22">
        <f t="shared" si="3"/>
        <v>0</v>
      </c>
    </row>
    <row r="13" spans="2:11">
      <c r="B13" s="126"/>
      <c r="C13" s="21"/>
      <c r="D13" s="21"/>
      <c r="E13" s="21"/>
      <c r="F13" s="21"/>
      <c r="G13" s="21"/>
      <c r="H13" s="21">
        <f t="shared" si="0"/>
        <v>0</v>
      </c>
      <c r="I13" s="21">
        <f t="shared" si="1"/>
        <v>0</v>
      </c>
      <c r="J13" s="21">
        <f t="shared" si="2"/>
        <v>0</v>
      </c>
      <c r="K13" s="22">
        <f t="shared" si="3"/>
        <v>0</v>
      </c>
    </row>
    <row r="14" spans="2:11">
      <c r="B14" s="126"/>
      <c r="C14" s="21"/>
      <c r="D14" s="21"/>
      <c r="E14" s="21"/>
      <c r="F14" s="21"/>
      <c r="G14" s="21"/>
      <c r="H14" s="21">
        <f t="shared" si="0"/>
        <v>0</v>
      </c>
      <c r="I14" s="21">
        <f t="shared" si="1"/>
        <v>0</v>
      </c>
      <c r="J14" s="21">
        <f t="shared" si="2"/>
        <v>0</v>
      </c>
      <c r="K14" s="22">
        <f t="shared" si="3"/>
        <v>0</v>
      </c>
    </row>
    <row r="15" spans="2:11">
      <c r="B15" s="126"/>
      <c r="C15" s="21"/>
      <c r="D15" s="21"/>
      <c r="E15" s="21"/>
      <c r="F15" s="21"/>
      <c r="G15" s="21"/>
      <c r="H15" s="21">
        <f t="shared" si="0"/>
        <v>0</v>
      </c>
      <c r="I15" s="21">
        <f t="shared" si="1"/>
        <v>0</v>
      </c>
      <c r="J15" s="21">
        <f t="shared" si="2"/>
        <v>0</v>
      </c>
      <c r="K15" s="22">
        <f t="shared" si="3"/>
        <v>0</v>
      </c>
    </row>
    <row r="16" spans="2:11">
      <c r="B16" s="126"/>
      <c r="C16" s="21"/>
      <c r="D16" s="21"/>
      <c r="E16" s="21"/>
      <c r="F16" s="21"/>
      <c r="G16" s="21"/>
      <c r="H16" s="21">
        <f t="shared" si="0"/>
        <v>0</v>
      </c>
      <c r="I16" s="21">
        <f t="shared" si="1"/>
        <v>0</v>
      </c>
      <c r="J16" s="21">
        <f t="shared" si="2"/>
        <v>0</v>
      </c>
      <c r="K16" s="22">
        <f t="shared" si="3"/>
        <v>0</v>
      </c>
    </row>
    <row r="17" spans="2:11">
      <c r="B17" s="126"/>
      <c r="C17" s="21"/>
      <c r="D17" s="21"/>
      <c r="E17" s="21"/>
      <c r="F17" s="21"/>
      <c r="G17" s="21"/>
      <c r="H17" s="21">
        <f t="shared" si="0"/>
        <v>0</v>
      </c>
      <c r="I17" s="21">
        <f t="shared" si="1"/>
        <v>0</v>
      </c>
      <c r="J17" s="21">
        <f t="shared" si="2"/>
        <v>0</v>
      </c>
      <c r="K17" s="22">
        <f t="shared" si="3"/>
        <v>0</v>
      </c>
    </row>
    <row r="18" spans="2:11">
      <c r="B18" s="126"/>
      <c r="C18" s="21"/>
      <c r="D18" s="21"/>
      <c r="E18" s="21"/>
      <c r="F18" s="21"/>
      <c r="G18" s="21"/>
      <c r="H18" s="21">
        <f t="shared" si="0"/>
        <v>0</v>
      </c>
      <c r="I18" s="21">
        <f t="shared" si="1"/>
        <v>0</v>
      </c>
      <c r="J18" s="21">
        <f t="shared" si="2"/>
        <v>0</v>
      </c>
      <c r="K18" s="22">
        <f t="shared" si="3"/>
        <v>0</v>
      </c>
    </row>
    <row r="19" spans="2:11">
      <c r="B19" s="126"/>
      <c r="C19" s="21"/>
      <c r="D19" s="21"/>
      <c r="E19" s="21"/>
      <c r="F19" s="21"/>
      <c r="G19" s="21"/>
      <c r="H19" s="21">
        <f t="shared" si="0"/>
        <v>0</v>
      </c>
      <c r="I19" s="21">
        <f t="shared" si="1"/>
        <v>0</v>
      </c>
      <c r="J19" s="21">
        <f t="shared" si="2"/>
        <v>0</v>
      </c>
      <c r="K19" s="22">
        <f t="shared" si="3"/>
        <v>0</v>
      </c>
    </row>
    <row r="20" spans="2:11">
      <c r="B20" s="126"/>
      <c r="C20" s="21"/>
      <c r="D20" s="21"/>
      <c r="E20" s="21"/>
      <c r="F20" s="21"/>
      <c r="G20" s="21"/>
      <c r="H20" s="21">
        <f t="shared" si="0"/>
        <v>0</v>
      </c>
      <c r="I20" s="21">
        <f t="shared" si="1"/>
        <v>0</v>
      </c>
      <c r="J20" s="21">
        <f t="shared" si="2"/>
        <v>0</v>
      </c>
      <c r="K20" s="22">
        <f t="shared" si="3"/>
        <v>0</v>
      </c>
    </row>
    <row r="21" spans="2:11">
      <c r="B21" s="126"/>
      <c r="C21" s="21"/>
      <c r="D21" s="21"/>
      <c r="E21" s="21"/>
      <c r="F21" s="21"/>
      <c r="G21" s="21"/>
      <c r="H21" s="21">
        <f t="shared" si="0"/>
        <v>0</v>
      </c>
      <c r="I21" s="21">
        <f t="shared" si="1"/>
        <v>0</v>
      </c>
      <c r="J21" s="21">
        <f t="shared" si="2"/>
        <v>0</v>
      </c>
      <c r="K21" s="22">
        <f t="shared" si="3"/>
        <v>0</v>
      </c>
    </row>
    <row r="22" spans="2:11" ht="15" thickBot="1">
      <c r="B22" s="128"/>
      <c r="C22" s="29"/>
      <c r="D22" s="29"/>
      <c r="E22" s="29"/>
      <c r="F22" s="29"/>
      <c r="G22" s="29"/>
      <c r="H22" s="29">
        <f t="shared" si="0"/>
        <v>0</v>
      </c>
      <c r="I22" s="29">
        <f t="shared" si="1"/>
        <v>0</v>
      </c>
      <c r="J22" s="29">
        <f t="shared" si="2"/>
        <v>0</v>
      </c>
      <c r="K22" s="30">
        <f t="shared" si="3"/>
        <v>0</v>
      </c>
    </row>
    <row r="23" spans="2:11" s="4" customFormat="1" ht="15.75" customHeight="1">
      <c r="B23" s="184" t="s">
        <v>0</v>
      </c>
      <c r="C23" s="1026" t="s">
        <v>199</v>
      </c>
      <c r="D23" s="1026"/>
      <c r="E23" s="1026"/>
      <c r="F23" s="1026"/>
      <c r="G23" s="1026"/>
      <c r="H23" s="185"/>
      <c r="I23" s="186">
        <f>SUM(I9:I22)</f>
        <v>0</v>
      </c>
      <c r="J23" s="187"/>
      <c r="K23" s="188"/>
    </row>
    <row r="24" spans="2:11" s="4" customFormat="1" ht="15.75" customHeight="1">
      <c r="B24" s="189" t="s">
        <v>1</v>
      </c>
      <c r="C24" s="1118" t="s">
        <v>200</v>
      </c>
      <c r="D24" s="1119"/>
      <c r="E24" s="1119"/>
      <c r="F24" s="1119"/>
      <c r="G24" s="1120"/>
      <c r="H24" s="190"/>
      <c r="I24" s="190"/>
      <c r="J24" s="190"/>
      <c r="K24" s="52">
        <f>SUM(K9:K22)</f>
        <v>0</v>
      </c>
    </row>
    <row r="25" spans="2:11" s="4" customFormat="1" ht="29.25" customHeight="1" thickBot="1">
      <c r="B25" s="191" t="s">
        <v>2</v>
      </c>
      <c r="C25" s="1121" t="s">
        <v>201</v>
      </c>
      <c r="D25" s="1122"/>
      <c r="E25" s="1122"/>
      <c r="F25" s="1122"/>
      <c r="G25" s="1123"/>
      <c r="H25" s="192"/>
      <c r="I25" s="192"/>
      <c r="J25" s="192"/>
      <c r="K25" s="132">
        <f>(I23*15%)+(K24*3%)</f>
        <v>0</v>
      </c>
    </row>
    <row r="27" spans="2:11">
      <c r="B27" s="1031" t="s">
        <v>143</v>
      </c>
      <c r="C27" s="1031"/>
      <c r="D27" s="1031"/>
      <c r="E27" s="1031"/>
    </row>
    <row r="28" spans="2:11">
      <c r="C28" s="166"/>
    </row>
  </sheetData>
  <mergeCells count="13">
    <mergeCell ref="B27:E27"/>
    <mergeCell ref="C23:G23"/>
    <mergeCell ref="C24:G24"/>
    <mergeCell ref="C25:G25"/>
    <mergeCell ref="G6:G7"/>
    <mergeCell ref="B3:K3"/>
    <mergeCell ref="B4:K4"/>
    <mergeCell ref="B6:B7"/>
    <mergeCell ref="C6:C7"/>
    <mergeCell ref="D6:D7"/>
    <mergeCell ref="E6:F6"/>
    <mergeCell ref="J6:K6"/>
    <mergeCell ref="H6:I6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&amp;L&amp;"Tahoma,Regular"&amp;10Банка/Штедилница__________________________&amp;R&amp;"Tahoma,Regular"&amp;10Образец РПЦС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9"/>
  <sheetViews>
    <sheetView zoomScaleNormal="100" workbookViewId="0"/>
  </sheetViews>
  <sheetFormatPr defaultRowHeight="14.25"/>
  <cols>
    <col min="1" max="1" width="2.5703125" style="2" customWidth="1"/>
    <col min="2" max="2" width="6.140625" style="2" customWidth="1"/>
    <col min="3" max="3" width="29.5703125" style="2" customWidth="1"/>
    <col min="4" max="4" width="19.28515625" style="2" customWidth="1"/>
    <col min="5" max="5" width="18.28515625" style="2" customWidth="1"/>
    <col min="6" max="6" width="21.85546875" style="2" customWidth="1"/>
    <col min="7" max="16384" width="9.140625" style="2"/>
  </cols>
  <sheetData>
    <row r="3" spans="2:9">
      <c r="B3" s="855" t="s">
        <v>39</v>
      </c>
      <c r="C3" s="855"/>
      <c r="D3" s="855"/>
      <c r="E3" s="855"/>
      <c r="F3" s="855"/>
    </row>
    <row r="4" spans="2:9">
      <c r="B4" s="948" t="s">
        <v>202</v>
      </c>
      <c r="C4" s="948"/>
      <c r="D4" s="948"/>
      <c r="E4" s="948"/>
      <c r="F4" s="948"/>
    </row>
    <row r="5" spans="2:9" ht="15" thickBot="1">
      <c r="F5" s="308" t="s">
        <v>41</v>
      </c>
    </row>
    <row r="6" spans="2:9" ht="60" customHeight="1" thickBot="1">
      <c r="B6" s="32" t="s">
        <v>42</v>
      </c>
      <c r="C6" s="33" t="s">
        <v>203</v>
      </c>
      <c r="D6" s="701" t="s">
        <v>492</v>
      </c>
      <c r="E6" s="304" t="s">
        <v>204</v>
      </c>
      <c r="F6" s="13" t="s">
        <v>181</v>
      </c>
      <c r="G6" s="38"/>
      <c r="H6" s="38"/>
      <c r="I6" s="38"/>
    </row>
    <row r="7" spans="2:9" s="3" customFormat="1" ht="15" thickBot="1">
      <c r="B7" s="327">
        <v>1</v>
      </c>
      <c r="C7" s="114">
        <v>2</v>
      </c>
      <c r="D7" s="114">
        <v>3</v>
      </c>
      <c r="E7" s="114">
        <v>4</v>
      </c>
      <c r="F7" s="331" t="s">
        <v>205</v>
      </c>
    </row>
    <row r="8" spans="2:9">
      <c r="B8" s="340"/>
      <c r="C8" s="68"/>
      <c r="D8" s="68"/>
      <c r="E8" s="68"/>
      <c r="F8" s="70"/>
    </row>
    <row r="9" spans="2:9">
      <c r="B9" s="126"/>
      <c r="C9" s="21"/>
      <c r="D9" s="21"/>
      <c r="E9" s="21"/>
      <c r="F9" s="22"/>
    </row>
    <row r="10" spans="2:9">
      <c r="B10" s="126"/>
      <c r="C10" s="21"/>
      <c r="D10" s="21"/>
      <c r="E10" s="21"/>
      <c r="F10" s="22"/>
    </row>
    <row r="11" spans="2:9">
      <c r="B11" s="126"/>
      <c r="C11" s="21"/>
      <c r="D11" s="21"/>
      <c r="E11" s="21"/>
      <c r="F11" s="22"/>
    </row>
    <row r="12" spans="2:9">
      <c r="B12" s="126"/>
      <c r="C12" s="21"/>
      <c r="D12" s="21"/>
      <c r="E12" s="21"/>
      <c r="F12" s="22"/>
    </row>
    <row r="13" spans="2:9">
      <c r="B13" s="126"/>
      <c r="C13" s="21"/>
      <c r="D13" s="21"/>
      <c r="E13" s="21"/>
      <c r="F13" s="22"/>
    </row>
    <row r="14" spans="2:9" ht="15" thickBot="1">
      <c r="B14" s="175"/>
      <c r="C14" s="72"/>
      <c r="D14" s="72"/>
      <c r="E14" s="72"/>
      <c r="F14" s="73"/>
    </row>
    <row r="15" spans="2:9" s="4" customFormat="1" ht="16.5" customHeight="1" thickBot="1">
      <c r="B15" s="327" t="s">
        <v>0</v>
      </c>
      <c r="C15" s="1124" t="s">
        <v>508</v>
      </c>
      <c r="D15" s="1124"/>
      <c r="E15" s="1124"/>
      <c r="F15" s="121">
        <f>SUM(F8:F14)</f>
        <v>0</v>
      </c>
      <c r="G15" s="703"/>
    </row>
    <row r="16" spans="2:9" ht="84.75" customHeight="1" thickBot="1">
      <c r="B16" s="32" t="s">
        <v>49</v>
      </c>
      <c r="C16" s="701" t="s">
        <v>206</v>
      </c>
      <c r="D16" s="701" t="s">
        <v>492</v>
      </c>
      <c r="E16" s="304" t="s">
        <v>207</v>
      </c>
      <c r="F16" s="13" t="s">
        <v>181</v>
      </c>
      <c r="G16" s="38"/>
      <c r="H16" s="38"/>
      <c r="I16" s="38"/>
    </row>
    <row r="17" spans="2:10" ht="15" thickBot="1">
      <c r="B17" s="327">
        <v>1</v>
      </c>
      <c r="C17" s="114">
        <v>2</v>
      </c>
      <c r="D17" s="114">
        <v>3</v>
      </c>
      <c r="E17" s="114">
        <v>4</v>
      </c>
      <c r="F17" s="331" t="s">
        <v>17</v>
      </c>
    </row>
    <row r="18" spans="2:10">
      <c r="B18" s="340"/>
      <c r="C18" s="68"/>
      <c r="D18" s="68"/>
      <c r="E18" s="68"/>
      <c r="F18" s="70">
        <f>D18-E18</f>
        <v>0</v>
      </c>
    </row>
    <row r="19" spans="2:10">
      <c r="B19" s="126"/>
      <c r="C19" s="21"/>
      <c r="D19" s="21"/>
      <c r="E19" s="21"/>
      <c r="F19" s="70">
        <f t="shared" ref="F19:F24" si="0">D19-E19</f>
        <v>0</v>
      </c>
    </row>
    <row r="20" spans="2:10">
      <c r="B20" s="126"/>
      <c r="C20" s="21"/>
      <c r="D20" s="21"/>
      <c r="E20" s="21"/>
      <c r="F20" s="70">
        <f t="shared" si="0"/>
        <v>0</v>
      </c>
    </row>
    <row r="21" spans="2:10">
      <c r="B21" s="126"/>
      <c r="C21" s="21"/>
      <c r="D21" s="21"/>
      <c r="E21" s="21"/>
      <c r="F21" s="70">
        <f t="shared" si="0"/>
        <v>0</v>
      </c>
    </row>
    <row r="22" spans="2:10">
      <c r="B22" s="126"/>
      <c r="C22" s="21"/>
      <c r="D22" s="21"/>
      <c r="E22" s="21"/>
      <c r="F22" s="70">
        <f t="shared" si="0"/>
        <v>0</v>
      </c>
    </row>
    <row r="23" spans="2:10">
      <c r="B23" s="126"/>
      <c r="C23" s="21"/>
      <c r="D23" s="21"/>
      <c r="E23" s="21"/>
      <c r="F23" s="70">
        <f t="shared" si="0"/>
        <v>0</v>
      </c>
    </row>
    <row r="24" spans="2:10" ht="15" thickBot="1">
      <c r="B24" s="175"/>
      <c r="C24" s="72"/>
      <c r="D24" s="72"/>
      <c r="E24" s="72"/>
      <c r="F24" s="70">
        <f t="shared" si="0"/>
        <v>0</v>
      </c>
    </row>
    <row r="25" spans="2:10" ht="32.25" customHeight="1" thickBot="1">
      <c r="B25" s="342" t="s">
        <v>1</v>
      </c>
      <c r="C25" s="1089" t="s">
        <v>493</v>
      </c>
      <c r="D25" s="1125"/>
      <c r="E25" s="1126"/>
      <c r="F25" s="193">
        <f>SUM(F18:F24)</f>
        <v>0</v>
      </c>
    </row>
    <row r="26" spans="2:10" ht="31.5" customHeight="1" thickBot="1">
      <c r="B26" s="343" t="s">
        <v>2</v>
      </c>
      <c r="C26" s="1127" t="s">
        <v>509</v>
      </c>
      <c r="D26" s="1128"/>
      <c r="E26" s="1129"/>
      <c r="F26" s="194">
        <f>F15+F25</f>
        <v>0</v>
      </c>
      <c r="G26" s="703"/>
      <c r="J26" s="195"/>
    </row>
    <row r="29" spans="2:10">
      <c r="C29" s="166"/>
    </row>
  </sheetData>
  <mergeCells count="5">
    <mergeCell ref="C15:E15"/>
    <mergeCell ref="C25:E25"/>
    <mergeCell ref="C26:E26"/>
    <mergeCell ref="B3:F3"/>
    <mergeCell ref="B4:F4"/>
  </mergeCells>
  <phoneticPr fontId="2" type="noConversion"/>
  <printOptions horizontalCentered="1"/>
  <pageMargins left="0.17" right="0.7" top="0.75" bottom="0.75" header="0.3" footer="0.3"/>
  <pageSetup paperSize="9" scale="96" orientation="portrait" r:id="rId1"/>
  <headerFooter alignWithMargins="0">
    <oddHeader>&amp;L&amp;"Tahoma,Regular"&amp;10Банка/Штедилница___________________________&amp;R&amp;"Tahoma,Regular"&amp;10Образец 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60" zoomScaleNormal="60" workbookViewId="0"/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2.7109375" style="249" customWidth="1"/>
    <col min="5" max="5" width="14.7109375" style="249" customWidth="1"/>
    <col min="6" max="6" width="12.7109375" style="249" customWidth="1"/>
    <col min="7" max="7" width="16" style="249" customWidth="1"/>
    <col min="8" max="8" width="19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6" width="17.42578125" style="249" customWidth="1"/>
    <col min="17" max="17" width="20.85546875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374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2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2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268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4.2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5.7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30.75" customHeight="1" thickBot="1">
      <c r="B76" s="291" t="s">
        <v>2</v>
      </c>
      <c r="C76" s="862" t="s">
        <v>383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 ht="14.25" customHeight="1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 ht="14.25" customHeight="1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АПКР-ЛСРВ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7"/>
  <sheetViews>
    <sheetView workbookViewId="0"/>
  </sheetViews>
  <sheetFormatPr defaultRowHeight="14.25"/>
  <cols>
    <col min="1" max="1" width="3.42578125" style="196" customWidth="1"/>
    <col min="2" max="2" width="9.140625" style="196"/>
    <col min="3" max="3" width="51.140625" style="196" customWidth="1"/>
    <col min="4" max="6" width="9.7109375" style="196" customWidth="1"/>
    <col min="7" max="7" width="17.140625" style="196" customWidth="1"/>
    <col min="8" max="8" width="13.5703125" style="196" customWidth="1"/>
    <col min="9" max="11" width="9.7109375" style="196" customWidth="1"/>
    <col min="12" max="12" width="17.7109375" style="196" customWidth="1"/>
    <col min="13" max="16384" width="9.140625" style="196"/>
  </cols>
  <sheetData>
    <row r="2" spans="1:15">
      <c r="B2" s="1150" t="s">
        <v>39</v>
      </c>
      <c r="C2" s="1150"/>
      <c r="D2" s="1150"/>
      <c r="E2" s="1150"/>
      <c r="F2" s="1150"/>
      <c r="G2" s="1150"/>
      <c r="H2" s="1150"/>
      <c r="I2" s="1150"/>
      <c r="J2" s="1150"/>
      <c r="K2" s="1150"/>
      <c r="L2" s="1150"/>
    </row>
    <row r="3" spans="1:15">
      <c r="B3" s="1178" t="s">
        <v>230</v>
      </c>
      <c r="C3" s="1178"/>
      <c r="D3" s="1178"/>
      <c r="E3" s="1178"/>
      <c r="F3" s="1178"/>
      <c r="G3" s="1178"/>
      <c r="H3" s="1178"/>
      <c r="I3" s="1178"/>
      <c r="J3" s="1178"/>
      <c r="K3" s="1178"/>
      <c r="L3" s="1178"/>
      <c r="M3" s="197"/>
      <c r="N3" s="197"/>
      <c r="O3" s="197"/>
    </row>
    <row r="4" spans="1:15">
      <c r="B4" s="1151" t="s">
        <v>231</v>
      </c>
      <c r="C4" s="1151"/>
      <c r="D4" s="1151"/>
      <c r="E4" s="1151"/>
      <c r="F4" s="1151"/>
      <c r="G4" s="1151"/>
      <c r="H4" s="1151"/>
      <c r="I4" s="1151"/>
      <c r="J4" s="1151"/>
      <c r="K4" s="1151"/>
      <c r="L4" s="1151"/>
      <c r="M4" s="197"/>
      <c r="N4" s="197"/>
      <c r="O4" s="197"/>
    </row>
    <row r="5" spans="1:15"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197"/>
      <c r="N5" s="197"/>
      <c r="O5" s="197"/>
    </row>
    <row r="6" spans="1:15" ht="15" thickBot="1">
      <c r="B6" s="247" t="s">
        <v>244</v>
      </c>
      <c r="L6" s="294" t="s">
        <v>41</v>
      </c>
    </row>
    <row r="7" spans="1:15" ht="61.5" customHeight="1" thickBot="1">
      <c r="B7" s="1132"/>
      <c r="C7" s="1134" t="s">
        <v>153</v>
      </c>
      <c r="D7" s="1136" t="s">
        <v>208</v>
      </c>
      <c r="E7" s="1137"/>
      <c r="F7" s="1144"/>
      <c r="G7" s="1145" t="s">
        <v>253</v>
      </c>
      <c r="H7" s="1179" t="s">
        <v>209</v>
      </c>
      <c r="I7" s="1136" t="s">
        <v>210</v>
      </c>
      <c r="J7" s="1137"/>
      <c r="K7" s="1138"/>
      <c r="L7" s="1142" t="s">
        <v>211</v>
      </c>
    </row>
    <row r="8" spans="1:15" ht="72.75" customHeight="1" thickBot="1">
      <c r="B8" s="1133"/>
      <c r="C8" s="1135"/>
      <c r="D8" s="198" t="s">
        <v>232</v>
      </c>
      <c r="E8" s="198" t="s">
        <v>294</v>
      </c>
      <c r="F8" s="199" t="s">
        <v>234</v>
      </c>
      <c r="G8" s="1146"/>
      <c r="H8" s="1180"/>
      <c r="I8" s="198" t="s">
        <v>232</v>
      </c>
      <c r="J8" s="198" t="s">
        <v>294</v>
      </c>
      <c r="K8" s="198" t="s">
        <v>234</v>
      </c>
      <c r="L8" s="1143"/>
    </row>
    <row r="9" spans="1:15" ht="15" thickBot="1">
      <c r="A9" s="200"/>
      <c r="B9" s="307">
        <v>1</v>
      </c>
      <c r="C9" s="349">
        <v>2</v>
      </c>
      <c r="D9" s="350">
        <v>3</v>
      </c>
      <c r="E9" s="350">
        <v>4</v>
      </c>
      <c r="F9" s="351">
        <v>5</v>
      </c>
      <c r="G9" s="350">
        <v>6</v>
      </c>
      <c r="H9" s="350">
        <v>7</v>
      </c>
      <c r="I9" s="350" t="s">
        <v>295</v>
      </c>
      <c r="J9" s="351" t="s">
        <v>296</v>
      </c>
      <c r="K9" s="350" t="s">
        <v>297</v>
      </c>
      <c r="L9" s="352">
        <v>11</v>
      </c>
      <c r="M9" s="200"/>
      <c r="N9" s="200"/>
      <c r="O9" s="200"/>
    </row>
    <row r="10" spans="1:15" ht="15" thickBot="1">
      <c r="B10" s="1160" t="s">
        <v>254</v>
      </c>
      <c r="C10" s="1161"/>
      <c r="D10" s="1161"/>
      <c r="E10" s="1161"/>
      <c r="F10" s="1161"/>
      <c r="G10" s="1161"/>
      <c r="H10" s="1161"/>
      <c r="I10" s="1161"/>
      <c r="J10" s="1161"/>
      <c r="K10" s="1161"/>
      <c r="L10" s="1154"/>
    </row>
    <row r="11" spans="1:15" ht="15" customHeight="1">
      <c r="B11" s="201">
        <v>1</v>
      </c>
      <c r="C11" s="202" t="s">
        <v>212</v>
      </c>
      <c r="D11" s="203"/>
      <c r="E11" s="203"/>
      <c r="F11" s="204"/>
      <c r="G11" s="1162"/>
      <c r="H11" s="1165"/>
      <c r="I11" s="1168"/>
      <c r="J11" s="1169"/>
      <c r="K11" s="1169"/>
      <c r="L11" s="1162"/>
      <c r="M11" s="205"/>
    </row>
    <row r="12" spans="1:15" ht="15" customHeight="1">
      <c r="B12" s="206">
        <v>2</v>
      </c>
      <c r="C12" s="207" t="s">
        <v>213</v>
      </c>
      <c r="D12" s="208"/>
      <c r="E12" s="208"/>
      <c r="F12" s="209"/>
      <c r="G12" s="1163"/>
      <c r="H12" s="1166"/>
      <c r="I12" s="1170"/>
      <c r="J12" s="1171"/>
      <c r="K12" s="1171"/>
      <c r="L12" s="1163"/>
    </row>
    <row r="13" spans="1:15" ht="43.5" customHeight="1">
      <c r="B13" s="206">
        <v>3</v>
      </c>
      <c r="C13" s="210" t="s">
        <v>214</v>
      </c>
      <c r="D13" s="208"/>
      <c r="E13" s="208"/>
      <c r="F13" s="209"/>
      <c r="G13" s="1163"/>
      <c r="H13" s="1166"/>
      <c r="I13" s="1170"/>
      <c r="J13" s="1171"/>
      <c r="K13" s="1171"/>
      <c r="L13" s="1163"/>
    </row>
    <row r="14" spans="1:15" ht="15" customHeight="1">
      <c r="B14" s="206">
        <v>4</v>
      </c>
      <c r="C14" s="207" t="s">
        <v>215</v>
      </c>
      <c r="D14" s="208"/>
      <c r="E14" s="208"/>
      <c r="F14" s="209"/>
      <c r="G14" s="1163"/>
      <c r="H14" s="1166"/>
      <c r="I14" s="1170"/>
      <c r="J14" s="1171"/>
      <c r="K14" s="1171"/>
      <c r="L14" s="1163"/>
    </row>
    <row r="15" spans="1:15" ht="15" customHeight="1">
      <c r="B15" s="206">
        <v>5</v>
      </c>
      <c r="C15" s="207" t="s">
        <v>216</v>
      </c>
      <c r="D15" s="208"/>
      <c r="E15" s="208"/>
      <c r="F15" s="209"/>
      <c r="G15" s="1163"/>
      <c r="H15" s="1166"/>
      <c r="I15" s="1170"/>
      <c r="J15" s="1171"/>
      <c r="K15" s="1171"/>
      <c r="L15" s="1163"/>
    </row>
    <row r="16" spans="1:15" ht="28.5" customHeight="1">
      <c r="B16" s="206">
        <v>6</v>
      </c>
      <c r="C16" s="210" t="s">
        <v>217</v>
      </c>
      <c r="D16" s="208"/>
      <c r="E16" s="208"/>
      <c r="F16" s="209"/>
      <c r="G16" s="1163"/>
      <c r="H16" s="1166"/>
      <c r="I16" s="1170"/>
      <c r="J16" s="1171"/>
      <c r="K16" s="1171"/>
      <c r="L16" s="1163"/>
    </row>
    <row r="17" spans="2:12" ht="16.5" customHeight="1">
      <c r="B17" s="206">
        <v>7</v>
      </c>
      <c r="C17" s="207" t="s">
        <v>218</v>
      </c>
      <c r="D17" s="208"/>
      <c r="E17" s="208"/>
      <c r="F17" s="209"/>
      <c r="G17" s="1163"/>
      <c r="H17" s="1166"/>
      <c r="I17" s="1170"/>
      <c r="J17" s="1171"/>
      <c r="K17" s="1171"/>
      <c r="L17" s="1163"/>
    </row>
    <row r="18" spans="2:12" ht="42" customHeight="1">
      <c r="B18" s="206">
        <v>8</v>
      </c>
      <c r="C18" s="210" t="s">
        <v>219</v>
      </c>
      <c r="D18" s="208"/>
      <c r="E18" s="208"/>
      <c r="F18" s="209"/>
      <c r="G18" s="1163"/>
      <c r="H18" s="1166"/>
      <c r="I18" s="1170"/>
      <c r="J18" s="1171"/>
      <c r="K18" s="1171"/>
      <c r="L18" s="1163"/>
    </row>
    <row r="19" spans="2:12" ht="27.75" customHeight="1">
      <c r="B19" s="206">
        <v>9</v>
      </c>
      <c r="C19" s="210" t="s">
        <v>257</v>
      </c>
      <c r="D19" s="208"/>
      <c r="E19" s="208"/>
      <c r="F19" s="209"/>
      <c r="G19" s="1163"/>
      <c r="H19" s="1166"/>
      <c r="I19" s="1170"/>
      <c r="J19" s="1171"/>
      <c r="K19" s="1171"/>
      <c r="L19" s="1163"/>
    </row>
    <row r="20" spans="2:12" ht="15" customHeight="1" thickBot="1">
      <c r="B20" s="211">
        <v>10</v>
      </c>
      <c r="C20" s="212" t="s">
        <v>220</v>
      </c>
      <c r="D20" s="213"/>
      <c r="E20" s="213"/>
      <c r="F20" s="214"/>
      <c r="G20" s="1164"/>
      <c r="H20" s="1167"/>
      <c r="I20" s="1170"/>
      <c r="J20" s="1171"/>
      <c r="K20" s="1171"/>
      <c r="L20" s="1163"/>
    </row>
    <row r="21" spans="2:12" ht="28.5" customHeight="1" thickBot="1">
      <c r="B21" s="305" t="s">
        <v>0</v>
      </c>
      <c r="C21" s="216" t="s">
        <v>221</v>
      </c>
      <c r="D21" s="217"/>
      <c r="E21" s="218"/>
      <c r="F21" s="219"/>
      <c r="G21" s="220"/>
      <c r="H21" s="221">
        <v>0.15</v>
      </c>
      <c r="I21" s="1170"/>
      <c r="J21" s="1171"/>
      <c r="K21" s="1171"/>
      <c r="L21" s="306"/>
    </row>
    <row r="22" spans="2:12" s="247" customFormat="1" ht="15" customHeight="1" thickBot="1">
      <c r="B22" s="503" t="s">
        <v>1</v>
      </c>
      <c r="C22" s="1175" t="s">
        <v>254</v>
      </c>
      <c r="D22" s="1176"/>
      <c r="E22" s="1176"/>
      <c r="F22" s="1176"/>
      <c r="G22" s="1176"/>
      <c r="H22" s="1177"/>
      <c r="I22" s="1172"/>
      <c r="J22" s="1173"/>
      <c r="K22" s="1174"/>
      <c r="L22" s="493">
        <f>G21*H21</f>
        <v>0</v>
      </c>
    </row>
    <row r="23" spans="2:12" ht="15" thickBot="1">
      <c r="B23" s="1152" t="s">
        <v>256</v>
      </c>
      <c r="C23" s="1153"/>
      <c r="D23" s="1153"/>
      <c r="E23" s="1153"/>
      <c r="F23" s="1153"/>
      <c r="G23" s="1153"/>
      <c r="H23" s="1153"/>
      <c r="I23" s="1153"/>
      <c r="J23" s="1153"/>
      <c r="K23" s="1153"/>
      <c r="L23" s="1154"/>
    </row>
    <row r="24" spans="2:12" ht="29.25" customHeight="1">
      <c r="B24" s="353">
        <v>11</v>
      </c>
      <c r="C24" s="232" t="s">
        <v>222</v>
      </c>
      <c r="D24" s="203"/>
      <c r="E24" s="203"/>
      <c r="F24" s="292"/>
      <c r="G24" s="222"/>
      <c r="H24" s="223">
        <v>0.18</v>
      </c>
      <c r="I24" s="494">
        <f>D24*H24</f>
        <v>0</v>
      </c>
      <c r="J24" s="494">
        <f>E24*H24</f>
        <v>0</v>
      </c>
      <c r="K24" s="498">
        <f>F24*H24</f>
        <v>0</v>
      </c>
      <c r="L24" s="1155"/>
    </row>
    <row r="25" spans="2:12">
      <c r="B25" s="354">
        <v>12</v>
      </c>
      <c r="C25" s="224" t="s">
        <v>223</v>
      </c>
      <c r="D25" s="208"/>
      <c r="E25" s="224"/>
      <c r="F25" s="209"/>
      <c r="G25" s="225"/>
      <c r="H25" s="226">
        <v>0.18</v>
      </c>
      <c r="I25" s="495">
        <f t="shared" ref="I25:I32" si="0">D25*H25</f>
        <v>0</v>
      </c>
      <c r="J25" s="495">
        <f t="shared" ref="J25:J32" si="1">E25*H25</f>
        <v>0</v>
      </c>
      <c r="K25" s="499">
        <f t="shared" ref="K25:K32" si="2">F25*H25</f>
        <v>0</v>
      </c>
      <c r="L25" s="1156"/>
    </row>
    <row r="26" spans="2:12">
      <c r="B26" s="354">
        <v>13</v>
      </c>
      <c r="C26" s="224" t="s">
        <v>224</v>
      </c>
      <c r="D26" s="209"/>
      <c r="E26" s="209"/>
      <c r="F26" s="209"/>
      <c r="G26" s="225"/>
      <c r="H26" s="226">
        <v>0.12</v>
      </c>
      <c r="I26" s="495">
        <f t="shared" si="0"/>
        <v>0</v>
      </c>
      <c r="J26" s="495">
        <f t="shared" si="1"/>
        <v>0</v>
      </c>
      <c r="K26" s="499">
        <f t="shared" si="2"/>
        <v>0</v>
      </c>
      <c r="L26" s="1156"/>
    </row>
    <row r="27" spans="2:12">
      <c r="B27" s="354">
        <v>14</v>
      </c>
      <c r="C27" s="224" t="s">
        <v>225</v>
      </c>
      <c r="D27" s="208"/>
      <c r="E27" s="224"/>
      <c r="F27" s="209"/>
      <c r="G27" s="225"/>
      <c r="H27" s="226">
        <v>0.15</v>
      </c>
      <c r="I27" s="495">
        <f t="shared" si="0"/>
        <v>0</v>
      </c>
      <c r="J27" s="495">
        <f t="shared" si="1"/>
        <v>0</v>
      </c>
      <c r="K27" s="499">
        <f t="shared" si="2"/>
        <v>0</v>
      </c>
      <c r="L27" s="1156"/>
    </row>
    <row r="28" spans="2:12">
      <c r="B28" s="354">
        <v>15</v>
      </c>
      <c r="C28" s="224" t="s">
        <v>226</v>
      </c>
      <c r="D28" s="209"/>
      <c r="E28" s="209"/>
      <c r="F28" s="209"/>
      <c r="G28" s="225"/>
      <c r="H28" s="226">
        <v>0.18</v>
      </c>
      <c r="I28" s="495">
        <f t="shared" si="0"/>
        <v>0</v>
      </c>
      <c r="J28" s="495">
        <f t="shared" si="1"/>
        <v>0</v>
      </c>
      <c r="K28" s="499">
        <f t="shared" si="2"/>
        <v>0</v>
      </c>
      <c r="L28" s="1156"/>
    </row>
    <row r="29" spans="2:12">
      <c r="B29" s="354">
        <v>16</v>
      </c>
      <c r="C29" s="224" t="s">
        <v>227</v>
      </c>
      <c r="D29" s="209"/>
      <c r="E29" s="209"/>
      <c r="F29" s="209"/>
      <c r="G29" s="225"/>
      <c r="H29" s="226">
        <v>0.15</v>
      </c>
      <c r="I29" s="495">
        <f t="shared" si="0"/>
        <v>0</v>
      </c>
      <c r="J29" s="495">
        <f t="shared" si="1"/>
        <v>0</v>
      </c>
      <c r="K29" s="499">
        <f t="shared" si="2"/>
        <v>0</v>
      </c>
      <c r="L29" s="1156"/>
    </row>
    <row r="30" spans="2:12">
      <c r="B30" s="354">
        <v>17</v>
      </c>
      <c r="C30" s="227" t="s">
        <v>228</v>
      </c>
      <c r="D30" s="224"/>
      <c r="E30" s="209"/>
      <c r="F30" s="209"/>
      <c r="G30" s="225"/>
      <c r="H30" s="226">
        <v>0.12</v>
      </c>
      <c r="I30" s="495">
        <f t="shared" si="0"/>
        <v>0</v>
      </c>
      <c r="J30" s="495">
        <f t="shared" si="1"/>
        <v>0</v>
      </c>
      <c r="K30" s="499">
        <f t="shared" si="2"/>
        <v>0</v>
      </c>
      <c r="L30" s="1156"/>
    </row>
    <row r="31" spans="2:12">
      <c r="B31" s="354">
        <v>18</v>
      </c>
      <c r="C31" s="208" t="s">
        <v>229</v>
      </c>
      <c r="D31" s="208"/>
      <c r="E31" s="208"/>
      <c r="F31" s="209"/>
      <c r="G31" s="225"/>
      <c r="H31" s="226">
        <v>0.12</v>
      </c>
      <c r="I31" s="495">
        <f t="shared" si="0"/>
        <v>0</v>
      </c>
      <c r="J31" s="495">
        <f t="shared" si="1"/>
        <v>0</v>
      </c>
      <c r="K31" s="499">
        <f t="shared" si="2"/>
        <v>0</v>
      </c>
      <c r="L31" s="1156"/>
    </row>
    <row r="32" spans="2:12" s="347" customFormat="1" ht="15" thickBot="1">
      <c r="B32" s="355">
        <v>19</v>
      </c>
      <c r="C32" s="344" t="s">
        <v>288</v>
      </c>
      <c r="D32" s="344"/>
      <c r="E32" s="344"/>
      <c r="F32" s="345"/>
      <c r="G32" s="348"/>
      <c r="H32" s="346">
        <v>0.18</v>
      </c>
      <c r="I32" s="496">
        <f t="shared" si="0"/>
        <v>0</v>
      </c>
      <c r="J32" s="496">
        <f t="shared" si="1"/>
        <v>0</v>
      </c>
      <c r="K32" s="500">
        <f t="shared" si="2"/>
        <v>0</v>
      </c>
      <c r="L32" s="497"/>
    </row>
    <row r="33" spans="1:15" ht="15" thickBot="1">
      <c r="B33" s="228" t="s">
        <v>2</v>
      </c>
      <c r="C33" s="1157" t="s">
        <v>255</v>
      </c>
      <c r="D33" s="1158"/>
      <c r="E33" s="1158"/>
      <c r="F33" s="1158"/>
      <c r="G33" s="1158"/>
      <c r="H33" s="1159"/>
      <c r="I33" s="474">
        <f>SUM(I24:I32)</f>
        <v>0</v>
      </c>
      <c r="J33" s="474">
        <f>SUM(J24:J32)</f>
        <v>0</v>
      </c>
      <c r="K33" s="501">
        <f>SUM(K24:K32)</f>
        <v>0</v>
      </c>
      <c r="L33" s="293"/>
    </row>
    <row r="34" spans="1:15" s="247" customFormat="1" ht="15" thickBot="1">
      <c r="B34" s="352" t="s">
        <v>3</v>
      </c>
      <c r="C34" s="1148" t="s">
        <v>256</v>
      </c>
      <c r="D34" s="1149"/>
      <c r="E34" s="1149"/>
      <c r="F34" s="1149"/>
      <c r="G34" s="1149"/>
      <c r="H34" s="1149"/>
      <c r="I34" s="1149"/>
      <c r="J34" s="1149"/>
      <c r="K34" s="1149"/>
      <c r="L34" s="502">
        <f>(I33+J33+K33)/3</f>
        <v>0</v>
      </c>
      <c r="M34" s="504"/>
      <c r="N34" s="504"/>
      <c r="O34" s="504"/>
    </row>
    <row r="35" spans="1:15">
      <c r="B35" s="229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1"/>
      <c r="N35" s="231"/>
      <c r="O35" s="205"/>
    </row>
    <row r="36" spans="1:15">
      <c r="A36" s="205"/>
      <c r="B36" s="1147" t="s">
        <v>143</v>
      </c>
      <c r="C36" s="1147"/>
      <c r="D36" s="705"/>
      <c r="E36" s="705"/>
      <c r="F36" s="705"/>
      <c r="G36" s="705"/>
      <c r="H36" s="705"/>
      <c r="I36" s="705"/>
      <c r="J36" s="705"/>
      <c r="K36" s="705"/>
      <c r="L36" s="705"/>
      <c r="M36" s="705"/>
      <c r="N36" s="705"/>
      <c r="O36" s="705"/>
    </row>
    <row r="38" spans="1:15" ht="31.5" customHeight="1" thickBot="1">
      <c r="B38" s="1131" t="s">
        <v>245</v>
      </c>
      <c r="C38" s="1131"/>
      <c r="D38" s="1131"/>
      <c r="E38" s="1131"/>
      <c r="F38" s="1131"/>
    </row>
    <row r="39" spans="1:15" ht="29.25" customHeight="1" thickBot="1">
      <c r="B39" s="1132"/>
      <c r="C39" s="1134" t="s">
        <v>153</v>
      </c>
      <c r="D39" s="1136" t="s">
        <v>208</v>
      </c>
      <c r="E39" s="1137"/>
      <c r="F39" s="1138"/>
    </row>
    <row r="40" spans="1:15" ht="43.5" customHeight="1" thickBot="1">
      <c r="B40" s="1133"/>
      <c r="C40" s="1135"/>
      <c r="D40" s="198" t="s">
        <v>232</v>
      </c>
      <c r="E40" s="198" t="s">
        <v>233</v>
      </c>
      <c r="F40" s="198" t="s">
        <v>234</v>
      </c>
    </row>
    <row r="41" spans="1:15" ht="15" thickBot="1">
      <c r="B41" s="307">
        <v>1</v>
      </c>
      <c r="C41" s="349">
        <v>2</v>
      </c>
      <c r="D41" s="350">
        <v>3</v>
      </c>
      <c r="E41" s="350">
        <v>4</v>
      </c>
      <c r="F41" s="350">
        <v>5</v>
      </c>
    </row>
    <row r="42" spans="1:15" ht="15" thickBot="1">
      <c r="B42" s="1139" t="s">
        <v>222</v>
      </c>
      <c r="C42" s="1140"/>
      <c r="D42" s="1140"/>
      <c r="E42" s="1140"/>
      <c r="F42" s="1141"/>
    </row>
    <row r="43" spans="1:15">
      <c r="B43" s="201">
        <v>1</v>
      </c>
      <c r="C43" s="202" t="s">
        <v>212</v>
      </c>
      <c r="D43" s="203"/>
      <c r="E43" s="203"/>
      <c r="F43" s="203"/>
    </row>
    <row r="44" spans="1:15">
      <c r="B44" s="206">
        <v>2</v>
      </c>
      <c r="C44" s="207" t="s">
        <v>213</v>
      </c>
      <c r="D44" s="208"/>
      <c r="E44" s="208"/>
      <c r="F44" s="208"/>
    </row>
    <row r="45" spans="1:15" ht="42.75">
      <c r="B45" s="206">
        <v>3</v>
      </c>
      <c r="C45" s="210" t="s">
        <v>214</v>
      </c>
      <c r="D45" s="208"/>
      <c r="E45" s="208"/>
      <c r="F45" s="208"/>
    </row>
    <row r="46" spans="1:15">
      <c r="B46" s="206">
        <v>4</v>
      </c>
      <c r="C46" s="207" t="s">
        <v>215</v>
      </c>
      <c r="D46" s="208"/>
      <c r="E46" s="208"/>
      <c r="F46" s="208"/>
    </row>
    <row r="47" spans="1:15">
      <c r="B47" s="206">
        <v>5</v>
      </c>
      <c r="C47" s="207" t="s">
        <v>216</v>
      </c>
      <c r="D47" s="208"/>
      <c r="E47" s="208"/>
      <c r="F47" s="208"/>
    </row>
    <row r="48" spans="1:15" ht="28.5">
      <c r="B48" s="206">
        <v>6</v>
      </c>
      <c r="C48" s="210" t="s">
        <v>217</v>
      </c>
      <c r="D48" s="208"/>
      <c r="E48" s="208"/>
      <c r="F48" s="208"/>
    </row>
    <row r="49" spans="2:12" ht="14.25" customHeight="1">
      <c r="B49" s="206">
        <v>7</v>
      </c>
      <c r="C49" s="207" t="s">
        <v>218</v>
      </c>
      <c r="D49" s="208"/>
      <c r="E49" s="208"/>
      <c r="F49" s="208"/>
    </row>
    <row r="50" spans="2:12" ht="42.75" customHeight="1">
      <c r="B50" s="206">
        <v>8</v>
      </c>
      <c r="C50" s="210" t="s">
        <v>219</v>
      </c>
      <c r="D50" s="208"/>
      <c r="E50" s="208"/>
      <c r="F50" s="208"/>
    </row>
    <row r="51" spans="2:12" ht="27.75" customHeight="1">
      <c r="B51" s="206">
        <v>9</v>
      </c>
      <c r="C51" s="210" t="s">
        <v>257</v>
      </c>
      <c r="D51" s="208"/>
      <c r="E51" s="208"/>
      <c r="F51" s="208"/>
    </row>
    <row r="52" spans="2:12" ht="15" thickBot="1">
      <c r="B52" s="211">
        <v>10</v>
      </c>
      <c r="C52" s="212" t="s">
        <v>220</v>
      </c>
      <c r="D52" s="213"/>
      <c r="E52" s="213"/>
      <c r="F52" s="213"/>
    </row>
    <row r="53" spans="2:12" ht="29.25" customHeight="1" thickBot="1">
      <c r="B53" s="305" t="s">
        <v>0</v>
      </c>
      <c r="C53" s="248" t="s">
        <v>235</v>
      </c>
      <c r="D53" s="217">
        <f>SUM(D43:D52)</f>
        <v>0</v>
      </c>
      <c r="E53" s="218">
        <f>SUM(E43:E52)</f>
        <v>0</v>
      </c>
      <c r="F53" s="217">
        <f>SUM(F43:F52)</f>
        <v>0</v>
      </c>
    </row>
    <row r="54" spans="2:12" ht="12.75" customHeight="1">
      <c r="B54" s="233"/>
      <c r="C54" s="234"/>
      <c r="D54" s="205"/>
      <c r="E54" s="205"/>
      <c r="F54" s="205"/>
    </row>
    <row r="55" spans="2:12" ht="45" customHeight="1">
      <c r="B55" s="1181" t="s">
        <v>494</v>
      </c>
      <c r="C55" s="1181"/>
      <c r="D55" s="1181"/>
      <c r="E55" s="1181"/>
      <c r="F55" s="1181"/>
      <c r="G55" s="425"/>
      <c r="H55" s="425"/>
      <c r="I55" s="425"/>
      <c r="J55" s="425"/>
      <c r="K55" s="425"/>
      <c r="L55" s="425"/>
    </row>
    <row r="56" spans="2:12" ht="13.5" customHeight="1"/>
    <row r="57" spans="2:12" ht="29.25" customHeight="1" thickBot="1">
      <c r="B57" s="1131" t="s">
        <v>246</v>
      </c>
      <c r="C57" s="1131"/>
      <c r="D57" s="1131"/>
      <c r="E57" s="1131"/>
      <c r="F57" s="1131"/>
    </row>
    <row r="58" spans="2:12" ht="30" customHeight="1" thickBot="1">
      <c r="B58" s="1132"/>
      <c r="C58" s="1134" t="s">
        <v>153</v>
      </c>
      <c r="D58" s="1136" t="s">
        <v>208</v>
      </c>
      <c r="E58" s="1137"/>
      <c r="F58" s="1138"/>
    </row>
    <row r="59" spans="2:12" ht="53.25" thickBot="1">
      <c r="B59" s="1133"/>
      <c r="C59" s="1135"/>
      <c r="D59" s="198" t="s">
        <v>232</v>
      </c>
      <c r="E59" s="198" t="s">
        <v>233</v>
      </c>
      <c r="F59" s="198" t="s">
        <v>234</v>
      </c>
    </row>
    <row r="60" spans="2:12" ht="15" thickBot="1">
      <c r="B60" s="307">
        <v>1</v>
      </c>
      <c r="C60" s="349">
        <v>2</v>
      </c>
      <c r="D60" s="350">
        <v>3</v>
      </c>
      <c r="E60" s="350">
        <v>4</v>
      </c>
      <c r="F60" s="350">
        <v>5</v>
      </c>
    </row>
    <row r="61" spans="2:12" ht="15" thickBot="1">
      <c r="B61" s="1139" t="s">
        <v>223</v>
      </c>
      <c r="C61" s="1140"/>
      <c r="D61" s="1140"/>
      <c r="E61" s="1140"/>
      <c r="F61" s="1141"/>
    </row>
    <row r="62" spans="2:12">
      <c r="B62" s="201">
        <v>1</v>
      </c>
      <c r="C62" s="202" t="s">
        <v>212</v>
      </c>
      <c r="D62" s="203"/>
      <c r="E62" s="203"/>
      <c r="F62" s="203"/>
    </row>
    <row r="63" spans="2:12">
      <c r="B63" s="206">
        <v>2</v>
      </c>
      <c r="C63" s="207" t="s">
        <v>213</v>
      </c>
      <c r="D63" s="208"/>
      <c r="E63" s="208"/>
      <c r="F63" s="208"/>
    </row>
    <row r="64" spans="2:12" ht="42.75">
      <c r="B64" s="206">
        <v>3</v>
      </c>
      <c r="C64" s="210" t="s">
        <v>214</v>
      </c>
      <c r="D64" s="208"/>
      <c r="E64" s="208"/>
      <c r="F64" s="208"/>
    </row>
    <row r="65" spans="2:12">
      <c r="B65" s="206">
        <v>4</v>
      </c>
      <c r="C65" s="207" t="s">
        <v>215</v>
      </c>
      <c r="D65" s="208"/>
      <c r="E65" s="208"/>
      <c r="F65" s="208"/>
    </row>
    <row r="66" spans="2:12">
      <c r="B66" s="206">
        <v>5</v>
      </c>
      <c r="C66" s="207" t="s">
        <v>216</v>
      </c>
      <c r="D66" s="208"/>
      <c r="E66" s="208"/>
      <c r="F66" s="208"/>
    </row>
    <row r="67" spans="2:12" ht="28.5">
      <c r="B67" s="206">
        <v>6</v>
      </c>
      <c r="C67" s="210" t="s">
        <v>217</v>
      </c>
      <c r="D67" s="208"/>
      <c r="E67" s="208"/>
      <c r="F67" s="208"/>
    </row>
    <row r="68" spans="2:12" ht="14.25" customHeight="1">
      <c r="B68" s="206">
        <v>7</v>
      </c>
      <c r="C68" s="207" t="s">
        <v>218</v>
      </c>
      <c r="D68" s="208"/>
      <c r="E68" s="208"/>
      <c r="F68" s="208"/>
    </row>
    <row r="69" spans="2:12" ht="43.5" customHeight="1">
      <c r="B69" s="206">
        <v>8</v>
      </c>
      <c r="C69" s="210" t="s">
        <v>219</v>
      </c>
      <c r="D69" s="208"/>
      <c r="E69" s="208"/>
      <c r="F69" s="208"/>
    </row>
    <row r="70" spans="2:12" ht="27.75" customHeight="1">
      <c r="B70" s="206">
        <v>9</v>
      </c>
      <c r="C70" s="210" t="s">
        <v>257</v>
      </c>
      <c r="D70" s="208"/>
      <c r="E70" s="208"/>
      <c r="F70" s="208"/>
    </row>
    <row r="71" spans="2:12" ht="15" thickBot="1">
      <c r="B71" s="211">
        <v>10</v>
      </c>
      <c r="C71" s="212" t="s">
        <v>220</v>
      </c>
      <c r="D71" s="213"/>
      <c r="E71" s="213"/>
      <c r="F71" s="213"/>
    </row>
    <row r="72" spans="2:12" ht="29.25" customHeight="1" thickBot="1">
      <c r="B72" s="215" t="s">
        <v>0</v>
      </c>
      <c r="C72" s="216" t="s">
        <v>235</v>
      </c>
      <c r="D72" s="217">
        <f>SUM(D62:D71)</f>
        <v>0</v>
      </c>
      <c r="E72" s="218">
        <f>SUM(E62:E71)</f>
        <v>0</v>
      </c>
      <c r="F72" s="217">
        <f>SUM(F62:F71)</f>
        <v>0</v>
      </c>
    </row>
    <row r="74" spans="2:12" ht="46.5" customHeight="1">
      <c r="B74" s="1182" t="s">
        <v>513</v>
      </c>
      <c r="C74" s="1182"/>
      <c r="D74" s="1182"/>
      <c r="E74" s="1182"/>
      <c r="F74" s="1182"/>
      <c r="G74" s="426"/>
      <c r="H74" s="426"/>
      <c r="I74" s="426"/>
      <c r="J74" s="426"/>
      <c r="K74" s="426"/>
      <c r="L74" s="426"/>
    </row>
    <row r="76" spans="2:12" ht="29.25" customHeight="1" thickBot="1">
      <c r="B76" s="1131" t="s">
        <v>247</v>
      </c>
      <c r="C76" s="1131"/>
      <c r="D76" s="1131"/>
      <c r="E76" s="1131"/>
      <c r="F76" s="1131"/>
    </row>
    <row r="77" spans="2:12" ht="29.25" customHeight="1" thickBot="1">
      <c r="B77" s="1132"/>
      <c r="C77" s="1134" t="s">
        <v>153</v>
      </c>
      <c r="D77" s="1136" t="s">
        <v>208</v>
      </c>
      <c r="E77" s="1137"/>
      <c r="F77" s="1138"/>
    </row>
    <row r="78" spans="2:12" ht="53.25" thickBot="1">
      <c r="B78" s="1133"/>
      <c r="C78" s="1135"/>
      <c r="D78" s="198" t="s">
        <v>232</v>
      </c>
      <c r="E78" s="198" t="s">
        <v>233</v>
      </c>
      <c r="F78" s="198" t="s">
        <v>234</v>
      </c>
    </row>
    <row r="79" spans="2:12" ht="15" thickBot="1">
      <c r="B79" s="307">
        <v>1</v>
      </c>
      <c r="C79" s="349">
        <v>2</v>
      </c>
      <c r="D79" s="350">
        <v>3</v>
      </c>
      <c r="E79" s="350">
        <v>4</v>
      </c>
      <c r="F79" s="350">
        <v>5</v>
      </c>
    </row>
    <row r="80" spans="2:12" ht="15" thickBot="1">
      <c r="B80" s="1139" t="s">
        <v>224</v>
      </c>
      <c r="C80" s="1140"/>
      <c r="D80" s="1140"/>
      <c r="E80" s="1140"/>
      <c r="F80" s="1141"/>
    </row>
    <row r="81" spans="2:12">
      <c r="B81" s="201">
        <v>1</v>
      </c>
      <c r="C81" s="235" t="s">
        <v>212</v>
      </c>
      <c r="D81" s="203"/>
      <c r="E81" s="203"/>
      <c r="F81" s="203"/>
    </row>
    <row r="82" spans="2:12">
      <c r="B82" s="206">
        <v>2</v>
      </c>
      <c r="C82" s="236" t="s">
        <v>213</v>
      </c>
      <c r="D82" s="208"/>
      <c r="E82" s="208"/>
      <c r="F82" s="208"/>
    </row>
    <row r="83" spans="2:12" ht="42.75">
      <c r="B83" s="206">
        <v>3</v>
      </c>
      <c r="C83" s="236" t="s">
        <v>214</v>
      </c>
      <c r="D83" s="208"/>
      <c r="E83" s="208"/>
      <c r="F83" s="208"/>
    </row>
    <row r="84" spans="2:12">
      <c r="B84" s="206">
        <v>4</v>
      </c>
      <c r="C84" s="236" t="s">
        <v>215</v>
      </c>
      <c r="D84" s="208"/>
      <c r="E84" s="208"/>
      <c r="F84" s="208"/>
    </row>
    <row r="85" spans="2:12">
      <c r="B85" s="206">
        <v>5</v>
      </c>
      <c r="C85" s="236" t="s">
        <v>216</v>
      </c>
      <c r="D85" s="208"/>
      <c r="E85" s="208"/>
      <c r="F85" s="208"/>
    </row>
    <row r="86" spans="2:12" ht="28.5">
      <c r="B86" s="206">
        <v>6</v>
      </c>
      <c r="C86" s="236" t="s">
        <v>217</v>
      </c>
      <c r="D86" s="208"/>
      <c r="E86" s="208"/>
      <c r="F86" s="208"/>
    </row>
    <row r="87" spans="2:12" ht="17.25" customHeight="1">
      <c r="B87" s="206">
        <v>7</v>
      </c>
      <c r="C87" s="236" t="s">
        <v>218</v>
      </c>
      <c r="D87" s="208"/>
      <c r="E87" s="208"/>
      <c r="F87" s="208"/>
    </row>
    <row r="88" spans="2:12" ht="42" customHeight="1">
      <c r="B88" s="206">
        <v>8</v>
      </c>
      <c r="C88" s="236" t="s">
        <v>219</v>
      </c>
      <c r="D88" s="208"/>
      <c r="E88" s="208"/>
      <c r="F88" s="208"/>
    </row>
    <row r="89" spans="2:12" ht="28.5" customHeight="1">
      <c r="B89" s="206">
        <v>9</v>
      </c>
      <c r="C89" s="236" t="s">
        <v>257</v>
      </c>
      <c r="D89" s="208"/>
      <c r="E89" s="208"/>
      <c r="F89" s="208"/>
    </row>
    <row r="90" spans="2:12" ht="15" thickBot="1">
      <c r="B90" s="211">
        <v>10</v>
      </c>
      <c r="C90" s="237" t="s">
        <v>220</v>
      </c>
      <c r="D90" s="213"/>
      <c r="E90" s="213"/>
      <c r="F90" s="213"/>
    </row>
    <row r="91" spans="2:12" ht="29.25" thickBot="1">
      <c r="B91" s="215" t="s">
        <v>0</v>
      </c>
      <c r="C91" s="238" t="s">
        <v>235</v>
      </c>
      <c r="D91" s="217">
        <f>SUM(D81:D90)</f>
        <v>0</v>
      </c>
      <c r="E91" s="218">
        <f>SUM(E81:E90)</f>
        <v>0</v>
      </c>
      <c r="F91" s="217">
        <f>SUM(F81:F90)</f>
        <v>0</v>
      </c>
    </row>
    <row r="93" spans="2:12" ht="48" customHeight="1">
      <c r="B93" s="1130" t="s">
        <v>495</v>
      </c>
      <c r="C93" s="1130"/>
      <c r="D93" s="1130"/>
      <c r="E93" s="1130"/>
      <c r="F93" s="1130"/>
      <c r="G93" s="426"/>
      <c r="H93" s="426"/>
      <c r="I93" s="426"/>
      <c r="J93" s="426"/>
      <c r="K93" s="426"/>
      <c r="L93" s="426"/>
    </row>
    <row r="95" spans="2:12" ht="30" customHeight="1" thickBot="1">
      <c r="B95" s="1131" t="s">
        <v>248</v>
      </c>
      <c r="C95" s="1131"/>
      <c r="D95" s="1131"/>
      <c r="E95" s="1131"/>
      <c r="F95" s="1131"/>
    </row>
    <row r="96" spans="2:12" ht="30.75" customHeight="1" thickBot="1">
      <c r="B96" s="1132"/>
      <c r="C96" s="1134" t="s">
        <v>153</v>
      </c>
      <c r="D96" s="1136" t="s">
        <v>208</v>
      </c>
      <c r="E96" s="1137"/>
      <c r="F96" s="1138"/>
    </row>
    <row r="97" spans="2:12" ht="53.25" thickBot="1">
      <c r="B97" s="1133"/>
      <c r="C97" s="1135"/>
      <c r="D97" s="198" t="s">
        <v>232</v>
      </c>
      <c r="E97" s="198" t="s">
        <v>233</v>
      </c>
      <c r="F97" s="198" t="s">
        <v>234</v>
      </c>
    </row>
    <row r="98" spans="2:12" ht="15" thickBot="1">
      <c r="B98" s="307">
        <v>1</v>
      </c>
      <c r="C98" s="349">
        <v>2</v>
      </c>
      <c r="D98" s="350">
        <v>3</v>
      </c>
      <c r="E98" s="350">
        <v>4</v>
      </c>
      <c r="F98" s="350">
        <v>5</v>
      </c>
    </row>
    <row r="99" spans="2:12" ht="15" thickBot="1">
      <c r="B99" s="1139" t="s">
        <v>225</v>
      </c>
      <c r="C99" s="1140"/>
      <c r="D99" s="1140"/>
      <c r="E99" s="1140"/>
      <c r="F99" s="1141"/>
    </row>
    <row r="100" spans="2:12">
      <c r="B100" s="201">
        <v>1</v>
      </c>
      <c r="C100" s="235" t="s">
        <v>212</v>
      </c>
      <c r="D100" s="203"/>
      <c r="E100" s="203"/>
      <c r="F100" s="203"/>
    </row>
    <row r="101" spans="2:12">
      <c r="B101" s="206">
        <v>2</v>
      </c>
      <c r="C101" s="236" t="s">
        <v>213</v>
      </c>
      <c r="D101" s="208"/>
      <c r="E101" s="208"/>
      <c r="F101" s="208"/>
    </row>
    <row r="102" spans="2:12" ht="42.75">
      <c r="B102" s="206">
        <v>3</v>
      </c>
      <c r="C102" s="236" t="s">
        <v>214</v>
      </c>
      <c r="D102" s="208"/>
      <c r="E102" s="208"/>
      <c r="F102" s="208"/>
    </row>
    <row r="103" spans="2:12">
      <c r="B103" s="206">
        <v>4</v>
      </c>
      <c r="C103" s="236" t="s">
        <v>215</v>
      </c>
      <c r="D103" s="208"/>
      <c r="E103" s="208"/>
      <c r="F103" s="208"/>
    </row>
    <row r="104" spans="2:12">
      <c r="B104" s="206">
        <v>5</v>
      </c>
      <c r="C104" s="236" t="s">
        <v>216</v>
      </c>
      <c r="D104" s="208"/>
      <c r="E104" s="208"/>
      <c r="F104" s="208"/>
    </row>
    <row r="105" spans="2:12" ht="28.5">
      <c r="B105" s="206">
        <v>6</v>
      </c>
      <c r="C105" s="236" t="s">
        <v>217</v>
      </c>
      <c r="D105" s="208"/>
      <c r="E105" s="208"/>
      <c r="F105" s="208"/>
    </row>
    <row r="106" spans="2:12" ht="18" customHeight="1">
      <c r="B106" s="206">
        <v>7</v>
      </c>
      <c r="C106" s="236" t="s">
        <v>218</v>
      </c>
      <c r="D106" s="208"/>
      <c r="E106" s="208"/>
      <c r="F106" s="208"/>
    </row>
    <row r="107" spans="2:12" ht="44.25" customHeight="1">
      <c r="B107" s="206">
        <v>8</v>
      </c>
      <c r="C107" s="236" t="s">
        <v>219</v>
      </c>
      <c r="D107" s="208"/>
      <c r="E107" s="208"/>
      <c r="F107" s="208"/>
    </row>
    <row r="108" spans="2:12" ht="27.75" customHeight="1">
      <c r="B108" s="206">
        <v>9</v>
      </c>
      <c r="C108" s="236" t="s">
        <v>257</v>
      </c>
      <c r="D108" s="208"/>
      <c r="E108" s="208"/>
      <c r="F108" s="208"/>
    </row>
    <row r="109" spans="2:12" ht="15" thickBot="1">
      <c r="B109" s="211">
        <v>10</v>
      </c>
      <c r="C109" s="237" t="s">
        <v>220</v>
      </c>
      <c r="D109" s="213"/>
      <c r="E109" s="213"/>
      <c r="F109" s="213"/>
    </row>
    <row r="110" spans="2:12" ht="28.5" customHeight="1" thickBot="1">
      <c r="B110" s="215" t="s">
        <v>0</v>
      </c>
      <c r="C110" s="238" t="s">
        <v>235</v>
      </c>
      <c r="D110" s="217">
        <f>SUM(D100:D109)</f>
        <v>0</v>
      </c>
      <c r="E110" s="218">
        <f>SUM(E100:E109)</f>
        <v>0</v>
      </c>
      <c r="F110" s="217">
        <f>SUM(F100:F109)</f>
        <v>0</v>
      </c>
    </row>
    <row r="112" spans="2:12" ht="45.75" customHeight="1">
      <c r="B112" s="1130" t="s">
        <v>496</v>
      </c>
      <c r="C112" s="1130"/>
      <c r="D112" s="1130"/>
      <c r="E112" s="1130"/>
      <c r="F112" s="1130"/>
      <c r="G112" s="426"/>
      <c r="H112" s="426"/>
      <c r="I112" s="426"/>
      <c r="J112" s="426"/>
      <c r="K112" s="426"/>
      <c r="L112" s="426"/>
    </row>
    <row r="114" spans="2:6" ht="29.25" customHeight="1" thickBot="1">
      <c r="B114" s="1131" t="s">
        <v>249</v>
      </c>
      <c r="C114" s="1131"/>
      <c r="D114" s="1131"/>
      <c r="E114" s="1131"/>
      <c r="F114" s="1131"/>
    </row>
    <row r="115" spans="2:6" ht="30.75" customHeight="1" thickBot="1">
      <c r="B115" s="1132"/>
      <c r="C115" s="1134" t="s">
        <v>153</v>
      </c>
      <c r="D115" s="1136" t="s">
        <v>208</v>
      </c>
      <c r="E115" s="1137"/>
      <c r="F115" s="1138"/>
    </row>
    <row r="116" spans="2:6" ht="53.25" thickBot="1">
      <c r="B116" s="1133"/>
      <c r="C116" s="1135"/>
      <c r="D116" s="198" t="s">
        <v>232</v>
      </c>
      <c r="E116" s="198" t="s">
        <v>233</v>
      </c>
      <c r="F116" s="198" t="s">
        <v>234</v>
      </c>
    </row>
    <row r="117" spans="2:6" ht="15" thickBot="1">
      <c r="B117" s="307">
        <v>1</v>
      </c>
      <c r="C117" s="349">
        <v>2</v>
      </c>
      <c r="D117" s="350">
        <v>3</v>
      </c>
      <c r="E117" s="350">
        <v>4</v>
      </c>
      <c r="F117" s="350">
        <v>5</v>
      </c>
    </row>
    <row r="118" spans="2:6" ht="15" thickBot="1">
      <c r="B118" s="1139" t="s">
        <v>226</v>
      </c>
      <c r="C118" s="1140"/>
      <c r="D118" s="1140"/>
      <c r="E118" s="1140"/>
      <c r="F118" s="1141"/>
    </row>
    <row r="119" spans="2:6">
      <c r="B119" s="201">
        <v>1</v>
      </c>
      <c r="C119" s="235" t="s">
        <v>212</v>
      </c>
      <c r="D119" s="203"/>
      <c r="E119" s="203"/>
      <c r="F119" s="203"/>
    </row>
    <row r="120" spans="2:6">
      <c r="B120" s="206">
        <v>2</v>
      </c>
      <c r="C120" s="236" t="s">
        <v>213</v>
      </c>
      <c r="D120" s="208"/>
      <c r="E120" s="208"/>
      <c r="F120" s="208"/>
    </row>
    <row r="121" spans="2:6" ht="42.75">
      <c r="B121" s="206">
        <v>3</v>
      </c>
      <c r="C121" s="236" t="s">
        <v>214</v>
      </c>
      <c r="D121" s="208"/>
      <c r="E121" s="208"/>
      <c r="F121" s="208"/>
    </row>
    <row r="122" spans="2:6">
      <c r="B122" s="206">
        <v>4</v>
      </c>
      <c r="C122" s="236" t="s">
        <v>215</v>
      </c>
      <c r="D122" s="208"/>
      <c r="E122" s="208"/>
      <c r="F122" s="208"/>
    </row>
    <row r="123" spans="2:6">
      <c r="B123" s="206">
        <v>5</v>
      </c>
      <c r="C123" s="236" t="s">
        <v>216</v>
      </c>
      <c r="D123" s="208"/>
      <c r="E123" s="208"/>
      <c r="F123" s="208"/>
    </row>
    <row r="124" spans="2:6" ht="28.5">
      <c r="B124" s="206">
        <v>6</v>
      </c>
      <c r="C124" s="236" t="s">
        <v>217</v>
      </c>
      <c r="D124" s="208"/>
      <c r="E124" s="208"/>
      <c r="F124" s="208"/>
    </row>
    <row r="125" spans="2:6" ht="18" customHeight="1">
      <c r="B125" s="206">
        <v>7</v>
      </c>
      <c r="C125" s="236" t="s">
        <v>218</v>
      </c>
      <c r="D125" s="208"/>
      <c r="E125" s="208"/>
      <c r="F125" s="208"/>
    </row>
    <row r="126" spans="2:6" ht="43.5" customHeight="1">
      <c r="B126" s="206">
        <v>8</v>
      </c>
      <c r="C126" s="236" t="s">
        <v>219</v>
      </c>
      <c r="D126" s="208"/>
      <c r="E126" s="208"/>
      <c r="F126" s="208"/>
    </row>
    <row r="127" spans="2:6" ht="32.25" customHeight="1">
      <c r="B127" s="206">
        <v>9</v>
      </c>
      <c r="C127" s="236" t="s">
        <v>257</v>
      </c>
      <c r="D127" s="208"/>
      <c r="E127" s="208"/>
      <c r="F127" s="208"/>
    </row>
    <row r="128" spans="2:6" ht="15" thickBot="1">
      <c r="B128" s="211">
        <v>10</v>
      </c>
      <c r="C128" s="237" t="s">
        <v>220</v>
      </c>
      <c r="D128" s="213"/>
      <c r="E128" s="213"/>
      <c r="F128" s="213"/>
    </row>
    <row r="129" spans="2:12" ht="29.25" thickBot="1">
      <c r="B129" s="215" t="s">
        <v>0</v>
      </c>
      <c r="C129" s="238" t="s">
        <v>235</v>
      </c>
      <c r="D129" s="217">
        <f>SUM(D119:D128)</f>
        <v>0</v>
      </c>
      <c r="E129" s="218">
        <f>SUM(E119:E128)</f>
        <v>0</v>
      </c>
      <c r="F129" s="217">
        <f>SUM(F119:F128)</f>
        <v>0</v>
      </c>
    </row>
    <row r="131" spans="2:12" ht="43.5" customHeight="1">
      <c r="B131" s="1130" t="s">
        <v>497</v>
      </c>
      <c r="C131" s="1130"/>
      <c r="D131" s="1130"/>
      <c r="E131" s="1130"/>
      <c r="F131" s="1130"/>
      <c r="G131" s="426"/>
      <c r="H131" s="426"/>
      <c r="I131" s="426"/>
      <c r="J131" s="426"/>
      <c r="K131" s="426"/>
      <c r="L131" s="426"/>
    </row>
    <row r="133" spans="2:12" ht="18.75" customHeight="1" thickBot="1">
      <c r="B133" s="1131" t="s">
        <v>250</v>
      </c>
      <c r="C133" s="1131"/>
      <c r="D133" s="1131"/>
      <c r="E133" s="1131"/>
      <c r="F133" s="1131"/>
    </row>
    <row r="134" spans="2:12" ht="30.75" customHeight="1" thickBot="1">
      <c r="B134" s="1132"/>
      <c r="C134" s="1134" t="s">
        <v>153</v>
      </c>
      <c r="D134" s="1136" t="s">
        <v>208</v>
      </c>
      <c r="E134" s="1137"/>
      <c r="F134" s="1138"/>
    </row>
    <row r="135" spans="2:12" ht="53.25" thickBot="1">
      <c r="B135" s="1133"/>
      <c r="C135" s="1135"/>
      <c r="D135" s="198" t="s">
        <v>232</v>
      </c>
      <c r="E135" s="198" t="s">
        <v>233</v>
      </c>
      <c r="F135" s="198" t="s">
        <v>234</v>
      </c>
    </row>
    <row r="136" spans="2:12" ht="15" thickBot="1">
      <c r="B136" s="307">
        <v>1</v>
      </c>
      <c r="C136" s="349">
        <v>2</v>
      </c>
      <c r="D136" s="350">
        <v>3</v>
      </c>
      <c r="E136" s="350">
        <v>4</v>
      </c>
      <c r="F136" s="350">
        <v>5</v>
      </c>
    </row>
    <row r="137" spans="2:12" ht="15" thickBot="1">
      <c r="B137" s="1139" t="s">
        <v>227</v>
      </c>
      <c r="C137" s="1140"/>
      <c r="D137" s="1140"/>
      <c r="E137" s="1140"/>
      <c r="F137" s="1141"/>
    </row>
    <row r="138" spans="2:12">
      <c r="B138" s="201">
        <v>1</v>
      </c>
      <c r="C138" s="202" t="s">
        <v>212</v>
      </c>
      <c r="D138" s="203"/>
      <c r="E138" s="203"/>
      <c r="F138" s="203"/>
    </row>
    <row r="139" spans="2:12">
      <c r="B139" s="206">
        <v>2</v>
      </c>
      <c r="C139" s="207" t="s">
        <v>213</v>
      </c>
      <c r="D139" s="208"/>
      <c r="E139" s="208"/>
      <c r="F139" s="208"/>
    </row>
    <row r="140" spans="2:12" ht="42.75">
      <c r="B140" s="206">
        <v>3</v>
      </c>
      <c r="C140" s="210" t="s">
        <v>214</v>
      </c>
      <c r="D140" s="208"/>
      <c r="E140" s="208"/>
      <c r="F140" s="208"/>
    </row>
    <row r="141" spans="2:12">
      <c r="B141" s="206">
        <v>4</v>
      </c>
      <c r="C141" s="207" t="s">
        <v>215</v>
      </c>
      <c r="D141" s="208"/>
      <c r="E141" s="208"/>
      <c r="F141" s="208"/>
    </row>
    <row r="142" spans="2:12">
      <c r="B142" s="206">
        <v>5</v>
      </c>
      <c r="C142" s="207" t="s">
        <v>216</v>
      </c>
      <c r="D142" s="208"/>
      <c r="E142" s="208"/>
      <c r="F142" s="208"/>
    </row>
    <row r="143" spans="2:12" ht="28.5">
      <c r="B143" s="206">
        <v>6</v>
      </c>
      <c r="C143" s="210" t="s">
        <v>217</v>
      </c>
      <c r="D143" s="208"/>
      <c r="E143" s="208"/>
      <c r="F143" s="208"/>
    </row>
    <row r="144" spans="2:12" ht="13.5" customHeight="1">
      <c r="B144" s="206">
        <v>7</v>
      </c>
      <c r="C144" s="207" t="s">
        <v>218</v>
      </c>
      <c r="D144" s="208"/>
      <c r="E144" s="208"/>
      <c r="F144" s="208"/>
    </row>
    <row r="145" spans="2:12" ht="41.25" customHeight="1">
      <c r="B145" s="206">
        <v>8</v>
      </c>
      <c r="C145" s="210" t="s">
        <v>219</v>
      </c>
      <c r="D145" s="208"/>
      <c r="E145" s="208"/>
      <c r="F145" s="208"/>
    </row>
    <row r="146" spans="2:12" ht="28.5" customHeight="1">
      <c r="B146" s="206">
        <v>9</v>
      </c>
      <c r="C146" s="210" t="s">
        <v>257</v>
      </c>
      <c r="D146" s="208"/>
      <c r="E146" s="208"/>
      <c r="F146" s="208"/>
    </row>
    <row r="147" spans="2:12" ht="15" thickBot="1">
      <c r="B147" s="211">
        <v>10</v>
      </c>
      <c r="C147" s="212" t="s">
        <v>220</v>
      </c>
      <c r="D147" s="213"/>
      <c r="E147" s="213"/>
      <c r="F147" s="213"/>
    </row>
    <row r="148" spans="2:12" ht="29.25" thickBot="1">
      <c r="B148" s="215" t="s">
        <v>0</v>
      </c>
      <c r="C148" s="216" t="s">
        <v>235</v>
      </c>
      <c r="D148" s="217">
        <f>SUM(D138:D147)</f>
        <v>0</v>
      </c>
      <c r="E148" s="218">
        <f>SUM(E138:E147)</f>
        <v>0</v>
      </c>
      <c r="F148" s="217">
        <f>SUM(F138:F147)</f>
        <v>0</v>
      </c>
    </row>
    <row r="149" spans="2:12">
      <c r="B149" s="229"/>
      <c r="C149" s="230"/>
      <c r="D149" s="230"/>
      <c r="E149" s="230"/>
      <c r="F149" s="230"/>
    </row>
    <row r="150" spans="2:12" ht="45" customHeight="1">
      <c r="B150" s="1130" t="s">
        <v>498</v>
      </c>
      <c r="C150" s="1130"/>
      <c r="D150" s="1130"/>
      <c r="E150" s="1130"/>
      <c r="F150" s="1130"/>
      <c r="G150" s="426"/>
      <c r="H150" s="426"/>
      <c r="I150" s="426"/>
      <c r="J150" s="426"/>
      <c r="K150" s="426"/>
      <c r="L150" s="426"/>
    </row>
    <row r="151" spans="2:12" ht="15" customHeight="1"/>
    <row r="152" spans="2:12" ht="30.75" customHeight="1" thickBot="1">
      <c r="B152" s="1131" t="s">
        <v>251</v>
      </c>
      <c r="C152" s="1131"/>
      <c r="D152" s="1131"/>
      <c r="E152" s="1131"/>
      <c r="F152" s="1131"/>
    </row>
    <row r="153" spans="2:12" ht="31.5" customHeight="1" thickBot="1">
      <c r="B153" s="1132"/>
      <c r="C153" s="1134" t="s">
        <v>153</v>
      </c>
      <c r="D153" s="1136" t="s">
        <v>208</v>
      </c>
      <c r="E153" s="1137"/>
      <c r="F153" s="1138"/>
    </row>
    <row r="154" spans="2:12" ht="53.25" thickBot="1">
      <c r="B154" s="1133"/>
      <c r="C154" s="1135"/>
      <c r="D154" s="198" t="s">
        <v>232</v>
      </c>
      <c r="E154" s="198" t="s">
        <v>233</v>
      </c>
      <c r="F154" s="198" t="s">
        <v>234</v>
      </c>
    </row>
    <row r="155" spans="2:12" ht="15" thickBot="1">
      <c r="B155" s="307">
        <v>1</v>
      </c>
      <c r="C155" s="349">
        <v>2</v>
      </c>
      <c r="D155" s="350">
        <v>3</v>
      </c>
      <c r="E155" s="350">
        <v>4</v>
      </c>
      <c r="F155" s="350">
        <v>5</v>
      </c>
    </row>
    <row r="156" spans="2:12" ht="15" thickBot="1">
      <c r="B156" s="1139" t="s">
        <v>228</v>
      </c>
      <c r="C156" s="1140"/>
      <c r="D156" s="1140"/>
      <c r="E156" s="1140"/>
      <c r="F156" s="1141"/>
    </row>
    <row r="157" spans="2:12">
      <c r="B157" s="201">
        <v>1</v>
      </c>
      <c r="C157" s="202" t="s">
        <v>212</v>
      </c>
      <c r="D157" s="203"/>
      <c r="E157" s="203"/>
      <c r="F157" s="203"/>
    </row>
    <row r="158" spans="2:12">
      <c r="B158" s="206">
        <v>2</v>
      </c>
      <c r="C158" s="207" t="s">
        <v>213</v>
      </c>
      <c r="D158" s="208"/>
      <c r="E158" s="208"/>
      <c r="F158" s="208"/>
    </row>
    <row r="159" spans="2:12" ht="42.75">
      <c r="B159" s="206">
        <v>3</v>
      </c>
      <c r="C159" s="210" t="s">
        <v>214</v>
      </c>
      <c r="D159" s="208"/>
      <c r="E159" s="208"/>
      <c r="F159" s="208"/>
    </row>
    <row r="160" spans="2:12">
      <c r="B160" s="206">
        <v>4</v>
      </c>
      <c r="C160" s="207" t="s">
        <v>215</v>
      </c>
      <c r="D160" s="208"/>
      <c r="E160" s="208"/>
      <c r="F160" s="208"/>
    </row>
    <row r="161" spans="2:12">
      <c r="B161" s="206">
        <v>5</v>
      </c>
      <c r="C161" s="207" t="s">
        <v>216</v>
      </c>
      <c r="D161" s="208"/>
      <c r="E161" s="208"/>
      <c r="F161" s="208"/>
    </row>
    <row r="162" spans="2:12" ht="28.5">
      <c r="B162" s="206">
        <v>6</v>
      </c>
      <c r="C162" s="210" t="s">
        <v>217</v>
      </c>
      <c r="D162" s="208"/>
      <c r="E162" s="208"/>
      <c r="F162" s="208"/>
    </row>
    <row r="163" spans="2:12" ht="14.25" customHeight="1">
      <c r="B163" s="206">
        <v>7</v>
      </c>
      <c r="C163" s="207" t="s">
        <v>218</v>
      </c>
      <c r="D163" s="208"/>
      <c r="E163" s="208"/>
      <c r="F163" s="208"/>
    </row>
    <row r="164" spans="2:12" ht="42.75">
      <c r="B164" s="206">
        <v>8</v>
      </c>
      <c r="C164" s="210" t="s">
        <v>219</v>
      </c>
      <c r="D164" s="208"/>
      <c r="E164" s="208"/>
      <c r="F164" s="208"/>
    </row>
    <row r="165" spans="2:12" ht="28.5">
      <c r="B165" s="206">
        <v>9</v>
      </c>
      <c r="C165" s="210" t="s">
        <v>257</v>
      </c>
      <c r="D165" s="208"/>
      <c r="E165" s="208"/>
      <c r="F165" s="208"/>
    </row>
    <row r="166" spans="2:12" ht="15" thickBot="1">
      <c r="B166" s="211">
        <v>10</v>
      </c>
      <c r="C166" s="212" t="s">
        <v>220</v>
      </c>
      <c r="D166" s="213"/>
      <c r="E166" s="213"/>
      <c r="F166" s="213"/>
    </row>
    <row r="167" spans="2:12" ht="29.25" thickBot="1">
      <c r="B167" s="215" t="s">
        <v>0</v>
      </c>
      <c r="C167" s="216" t="s">
        <v>235</v>
      </c>
      <c r="D167" s="217">
        <f>SUM(D157:D166)</f>
        <v>0</v>
      </c>
      <c r="E167" s="218">
        <f>SUM(E157:E166)</f>
        <v>0</v>
      </c>
      <c r="F167" s="217">
        <f>SUM(F157:F166)</f>
        <v>0</v>
      </c>
    </row>
    <row r="169" spans="2:12" ht="45" customHeight="1">
      <c r="B169" s="1130" t="s">
        <v>499</v>
      </c>
      <c r="C169" s="1130"/>
      <c r="D169" s="1130"/>
      <c r="E169" s="1130"/>
      <c r="F169" s="1130"/>
      <c r="G169" s="426"/>
      <c r="H169" s="426"/>
      <c r="I169" s="426"/>
      <c r="J169" s="426"/>
      <c r="K169" s="426"/>
      <c r="L169" s="426"/>
    </row>
    <row r="171" spans="2:12" ht="30" customHeight="1" thickBot="1">
      <c r="B171" s="1131" t="s">
        <v>252</v>
      </c>
      <c r="C171" s="1131"/>
      <c r="D171" s="1131"/>
      <c r="E171" s="1131"/>
      <c r="F171" s="1131"/>
    </row>
    <row r="172" spans="2:12" ht="31.5" customHeight="1" thickBot="1">
      <c r="B172" s="1132"/>
      <c r="C172" s="1134" t="s">
        <v>153</v>
      </c>
      <c r="D172" s="1136" t="s">
        <v>208</v>
      </c>
      <c r="E172" s="1137"/>
      <c r="F172" s="1138"/>
    </row>
    <row r="173" spans="2:12" ht="53.25" thickBot="1">
      <c r="B173" s="1133"/>
      <c r="C173" s="1135"/>
      <c r="D173" s="198" t="s">
        <v>232</v>
      </c>
      <c r="E173" s="198" t="s">
        <v>233</v>
      </c>
      <c r="F173" s="198" t="s">
        <v>234</v>
      </c>
    </row>
    <row r="174" spans="2:12" ht="15" thickBot="1">
      <c r="B174" s="307">
        <v>1</v>
      </c>
      <c r="C174" s="349">
        <v>2</v>
      </c>
      <c r="D174" s="350">
        <v>3</v>
      </c>
      <c r="E174" s="350">
        <v>4</v>
      </c>
      <c r="F174" s="350">
        <v>5</v>
      </c>
    </row>
    <row r="175" spans="2:12" ht="15" thickBot="1">
      <c r="B175" s="1139" t="s">
        <v>236</v>
      </c>
      <c r="C175" s="1140"/>
      <c r="D175" s="1140"/>
      <c r="E175" s="1140"/>
      <c r="F175" s="1141"/>
    </row>
    <row r="176" spans="2:12">
      <c r="B176" s="201">
        <v>1</v>
      </c>
      <c r="C176" s="202" t="s">
        <v>212</v>
      </c>
      <c r="D176" s="203"/>
      <c r="E176" s="203"/>
      <c r="F176" s="203"/>
    </row>
    <row r="177" spans="2:12">
      <c r="B177" s="206">
        <v>2</v>
      </c>
      <c r="C177" s="207" t="s">
        <v>213</v>
      </c>
      <c r="D177" s="208"/>
      <c r="E177" s="208"/>
      <c r="F177" s="208"/>
    </row>
    <row r="178" spans="2:12" ht="42.75">
      <c r="B178" s="206">
        <v>3</v>
      </c>
      <c r="C178" s="210" t="s">
        <v>214</v>
      </c>
      <c r="D178" s="208"/>
      <c r="E178" s="208"/>
      <c r="F178" s="208"/>
    </row>
    <row r="179" spans="2:12">
      <c r="B179" s="206">
        <v>4</v>
      </c>
      <c r="C179" s="207" t="s">
        <v>215</v>
      </c>
      <c r="D179" s="208"/>
      <c r="E179" s="208"/>
      <c r="F179" s="208"/>
    </row>
    <row r="180" spans="2:12">
      <c r="B180" s="206">
        <v>5</v>
      </c>
      <c r="C180" s="207" t="s">
        <v>216</v>
      </c>
      <c r="D180" s="208"/>
      <c r="E180" s="208"/>
      <c r="F180" s="208"/>
    </row>
    <row r="181" spans="2:12" ht="28.5">
      <c r="B181" s="206">
        <v>6</v>
      </c>
      <c r="C181" s="210" t="s">
        <v>217</v>
      </c>
      <c r="D181" s="208"/>
      <c r="E181" s="208"/>
      <c r="F181" s="208"/>
    </row>
    <row r="182" spans="2:12" ht="15" customHeight="1">
      <c r="B182" s="206">
        <v>7</v>
      </c>
      <c r="C182" s="207" t="s">
        <v>218</v>
      </c>
      <c r="D182" s="208"/>
      <c r="E182" s="208"/>
      <c r="F182" s="208"/>
    </row>
    <row r="183" spans="2:12" ht="42.75">
      <c r="B183" s="206">
        <v>8</v>
      </c>
      <c r="C183" s="210" t="s">
        <v>219</v>
      </c>
      <c r="D183" s="208"/>
      <c r="E183" s="208"/>
      <c r="F183" s="208"/>
    </row>
    <row r="184" spans="2:12" ht="28.5">
      <c r="B184" s="206">
        <v>9</v>
      </c>
      <c r="C184" s="210" t="s">
        <v>257</v>
      </c>
      <c r="D184" s="208"/>
      <c r="E184" s="208"/>
      <c r="F184" s="208"/>
    </row>
    <row r="185" spans="2:12" ht="15" thickBot="1">
      <c r="B185" s="211">
        <v>10</v>
      </c>
      <c r="C185" s="212" t="s">
        <v>220</v>
      </c>
      <c r="D185" s="213"/>
      <c r="E185" s="213"/>
      <c r="F185" s="213"/>
    </row>
    <row r="186" spans="2:12" ht="29.25" thickBot="1">
      <c r="B186" s="215" t="s">
        <v>0</v>
      </c>
      <c r="C186" s="216" t="s">
        <v>235</v>
      </c>
      <c r="D186" s="217">
        <f>SUM(D176:D185)</f>
        <v>0</v>
      </c>
      <c r="E186" s="218">
        <f>SUM(E176:E185)</f>
        <v>0</v>
      </c>
      <c r="F186" s="217">
        <f>SUM(F176:F185)</f>
        <v>0</v>
      </c>
    </row>
    <row r="188" spans="2:12" ht="45" customHeight="1">
      <c r="B188" s="1130" t="s">
        <v>500</v>
      </c>
      <c r="C188" s="1130"/>
      <c r="D188" s="1130"/>
      <c r="E188" s="1130"/>
      <c r="F188" s="1130"/>
      <c r="G188" s="426"/>
      <c r="H188" s="426"/>
      <c r="I188" s="426"/>
      <c r="J188" s="426"/>
      <c r="K188" s="426"/>
      <c r="L188" s="426"/>
    </row>
    <row r="190" spans="2:12" ht="30" customHeight="1" thickBot="1">
      <c r="B190" s="1131" t="s">
        <v>466</v>
      </c>
      <c r="C190" s="1131"/>
      <c r="D190" s="1131"/>
      <c r="E190" s="1131"/>
      <c r="F190" s="1131"/>
    </row>
    <row r="191" spans="2:12" ht="31.5" customHeight="1" thickBot="1">
      <c r="B191" s="1132"/>
      <c r="C191" s="1134" t="s">
        <v>153</v>
      </c>
      <c r="D191" s="1136" t="s">
        <v>208</v>
      </c>
      <c r="E191" s="1137"/>
      <c r="F191" s="1138"/>
    </row>
    <row r="192" spans="2:12" ht="53.25" thickBot="1">
      <c r="B192" s="1133"/>
      <c r="C192" s="1135"/>
      <c r="D192" s="198" t="s">
        <v>232</v>
      </c>
      <c r="E192" s="198" t="s">
        <v>233</v>
      </c>
      <c r="F192" s="198" t="s">
        <v>234</v>
      </c>
    </row>
    <row r="193" spans="2:12" ht="15" thickBot="1">
      <c r="B193" s="696">
        <v>1</v>
      </c>
      <c r="C193" s="697">
        <v>2</v>
      </c>
      <c r="D193" s="350">
        <v>3</v>
      </c>
      <c r="E193" s="350">
        <v>4</v>
      </c>
      <c r="F193" s="350">
        <v>5</v>
      </c>
    </row>
    <row r="194" spans="2:12" ht="15" thickBot="1">
      <c r="B194" s="1139" t="s">
        <v>467</v>
      </c>
      <c r="C194" s="1140"/>
      <c r="D194" s="1140"/>
      <c r="E194" s="1140"/>
      <c r="F194" s="1141"/>
    </row>
    <row r="195" spans="2:12">
      <c r="B195" s="201">
        <v>1</v>
      </c>
      <c r="C195" s="202" t="s">
        <v>212</v>
      </c>
      <c r="D195" s="203"/>
      <c r="E195" s="203"/>
      <c r="F195" s="203"/>
    </row>
    <row r="196" spans="2:12">
      <c r="B196" s="206">
        <v>2</v>
      </c>
      <c r="C196" s="207" t="s">
        <v>213</v>
      </c>
      <c r="D196" s="208"/>
      <c r="E196" s="208"/>
      <c r="F196" s="208"/>
    </row>
    <row r="197" spans="2:12" ht="42.75">
      <c r="B197" s="206">
        <v>3</v>
      </c>
      <c r="C197" s="210" t="s">
        <v>214</v>
      </c>
      <c r="D197" s="208"/>
      <c r="E197" s="208"/>
      <c r="F197" s="208"/>
    </row>
    <row r="198" spans="2:12">
      <c r="B198" s="206">
        <v>4</v>
      </c>
      <c r="C198" s="207" t="s">
        <v>215</v>
      </c>
      <c r="D198" s="208"/>
      <c r="E198" s="208"/>
      <c r="F198" s="208"/>
    </row>
    <row r="199" spans="2:12">
      <c r="B199" s="206">
        <v>5</v>
      </c>
      <c r="C199" s="207" t="s">
        <v>216</v>
      </c>
      <c r="D199" s="208"/>
      <c r="E199" s="208"/>
      <c r="F199" s="208"/>
    </row>
    <row r="200" spans="2:12" ht="28.5">
      <c r="B200" s="206">
        <v>6</v>
      </c>
      <c r="C200" s="210" t="s">
        <v>217</v>
      </c>
      <c r="D200" s="208"/>
      <c r="E200" s="208"/>
      <c r="F200" s="208"/>
    </row>
    <row r="201" spans="2:12" ht="15" customHeight="1">
      <c r="B201" s="206">
        <v>7</v>
      </c>
      <c r="C201" s="207" t="s">
        <v>218</v>
      </c>
      <c r="D201" s="208"/>
      <c r="E201" s="208"/>
      <c r="F201" s="208"/>
    </row>
    <row r="202" spans="2:12" ht="42.75">
      <c r="B202" s="206">
        <v>8</v>
      </c>
      <c r="C202" s="210" t="s">
        <v>219</v>
      </c>
      <c r="D202" s="208"/>
      <c r="E202" s="208"/>
      <c r="F202" s="208"/>
    </row>
    <row r="203" spans="2:12" ht="28.5">
      <c r="B203" s="206">
        <v>9</v>
      </c>
      <c r="C203" s="210" t="s">
        <v>257</v>
      </c>
      <c r="D203" s="208"/>
      <c r="E203" s="208"/>
      <c r="F203" s="208"/>
    </row>
    <row r="204" spans="2:12" ht="15" thickBot="1">
      <c r="B204" s="211">
        <v>10</v>
      </c>
      <c r="C204" s="212" t="s">
        <v>220</v>
      </c>
      <c r="D204" s="213"/>
      <c r="E204" s="213"/>
      <c r="F204" s="213"/>
    </row>
    <row r="205" spans="2:12" ht="29.25" thickBot="1">
      <c r="B205" s="695" t="s">
        <v>0</v>
      </c>
      <c r="C205" s="216" t="s">
        <v>235</v>
      </c>
      <c r="D205" s="217">
        <f>SUM(D195:D204)</f>
        <v>0</v>
      </c>
      <c r="E205" s="218">
        <f>SUM(E195:E204)</f>
        <v>0</v>
      </c>
      <c r="F205" s="217">
        <f>SUM(F195:F204)</f>
        <v>0</v>
      </c>
    </row>
    <row r="207" spans="2:12" ht="45" customHeight="1">
      <c r="B207" s="1130" t="s">
        <v>512</v>
      </c>
      <c r="C207" s="1130"/>
      <c r="D207" s="1130"/>
      <c r="E207" s="1130"/>
      <c r="F207" s="1130"/>
      <c r="G207" s="426"/>
      <c r="H207" s="426"/>
      <c r="I207" s="426"/>
      <c r="J207" s="426"/>
      <c r="K207" s="426"/>
      <c r="L207" s="426"/>
    </row>
  </sheetData>
  <mergeCells count="75">
    <mergeCell ref="B55:F55"/>
    <mergeCell ref="B74:F74"/>
    <mergeCell ref="B93:F93"/>
    <mergeCell ref="B112:F112"/>
    <mergeCell ref="B131:F131"/>
    <mergeCell ref="B118:F118"/>
    <mergeCell ref="B99:F99"/>
    <mergeCell ref="B95:F95"/>
    <mergeCell ref="B96:B97"/>
    <mergeCell ref="C96:C97"/>
    <mergeCell ref="D96:F96"/>
    <mergeCell ref="B80:F80"/>
    <mergeCell ref="B57:F57"/>
    <mergeCell ref="B58:B59"/>
    <mergeCell ref="C58:C59"/>
    <mergeCell ref="D58:F58"/>
    <mergeCell ref="B169:F169"/>
    <mergeCell ref="B188:F188"/>
    <mergeCell ref="B156:F156"/>
    <mergeCell ref="B137:F137"/>
    <mergeCell ref="B152:F152"/>
    <mergeCell ref="B153:B154"/>
    <mergeCell ref="C153:C154"/>
    <mergeCell ref="D153:F153"/>
    <mergeCell ref="B150:F150"/>
    <mergeCell ref="B171:F171"/>
    <mergeCell ref="B172:B173"/>
    <mergeCell ref="C172:C173"/>
    <mergeCell ref="D172:F172"/>
    <mergeCell ref="B175:F175"/>
    <mergeCell ref="B133:F133"/>
    <mergeCell ref="B134:B135"/>
    <mergeCell ref="C134:C135"/>
    <mergeCell ref="D134:F134"/>
    <mergeCell ref="B114:F114"/>
    <mergeCell ref="B115:B116"/>
    <mergeCell ref="C115:C116"/>
    <mergeCell ref="D115:F115"/>
    <mergeCell ref="B61:F61"/>
    <mergeCell ref="B76:F76"/>
    <mergeCell ref="B77:B78"/>
    <mergeCell ref="C77:C78"/>
    <mergeCell ref="D77:F77"/>
    <mergeCell ref="B42:F42"/>
    <mergeCell ref="C34:K34"/>
    <mergeCell ref="B38:F38"/>
    <mergeCell ref="B2:L2"/>
    <mergeCell ref="B4:L4"/>
    <mergeCell ref="B23:L23"/>
    <mergeCell ref="L24:L31"/>
    <mergeCell ref="C33:H33"/>
    <mergeCell ref="B10:L10"/>
    <mergeCell ref="G11:G20"/>
    <mergeCell ref="H11:H20"/>
    <mergeCell ref="I11:K22"/>
    <mergeCell ref="L11:L20"/>
    <mergeCell ref="C22:H22"/>
    <mergeCell ref="B3:L3"/>
    <mergeCell ref="H7:H8"/>
    <mergeCell ref="I7:K7"/>
    <mergeCell ref="L7:L8"/>
    <mergeCell ref="B39:B40"/>
    <mergeCell ref="C39:C40"/>
    <mergeCell ref="D39:F39"/>
    <mergeCell ref="B7:B8"/>
    <mergeCell ref="C7:C8"/>
    <mergeCell ref="D7:F7"/>
    <mergeCell ref="G7:G8"/>
    <mergeCell ref="B36:C36"/>
    <mergeCell ref="B207:F207"/>
    <mergeCell ref="B190:F190"/>
    <mergeCell ref="B191:B192"/>
    <mergeCell ref="C191:C192"/>
    <mergeCell ref="D191:F191"/>
    <mergeCell ref="B194:F194"/>
  </mergeCells>
  <pageMargins left="0.7" right="0.7" top="0.75" bottom="0.75" header="0.3" footer="0.3"/>
  <pageSetup paperSize="9" scale="50" orientation="portrait" verticalDpi="0" r:id="rId1"/>
  <headerFooter>
    <oddHeader>&amp;L&amp;"Tahoma,Regular"&amp;10Банка/Штедилница________________________&amp;R&amp;"Tahoma,Regular"&amp;10Образец ОР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C38"/>
  <sheetViews>
    <sheetView tabSelected="1" topLeftCell="A19" zoomScale="150" zoomScaleNormal="150" workbookViewId="0">
      <selection activeCell="G32" sqref="G32"/>
    </sheetView>
  </sheetViews>
  <sheetFormatPr defaultRowHeight="14.25"/>
  <cols>
    <col min="1" max="1" width="8.7109375" style="1184" customWidth="1"/>
    <col min="2" max="2" width="65.42578125" style="1184" customWidth="1"/>
    <col min="3" max="3" width="22.28515625" style="1184" customWidth="1"/>
    <col min="4" max="16384" width="9.140625" style="1184"/>
  </cols>
  <sheetData>
    <row r="3" spans="1:3">
      <c r="A3" s="1183" t="s">
        <v>39</v>
      </c>
      <c r="B3" s="1183"/>
      <c r="C3" s="1183"/>
    </row>
    <row r="4" spans="1:3">
      <c r="A4" s="1185" t="s">
        <v>328</v>
      </c>
      <c r="B4" s="1185"/>
      <c r="C4" s="1185"/>
    </row>
    <row r="5" spans="1:3">
      <c r="A5" s="1185" t="s">
        <v>329</v>
      </c>
      <c r="B5" s="1185"/>
      <c r="C5" s="1185"/>
    </row>
    <row r="6" spans="1:3" ht="15" thickBot="1">
      <c r="C6" s="1186" t="s">
        <v>41</v>
      </c>
    </row>
    <row r="7" spans="1:3" ht="30.75" customHeight="1" thickBot="1">
      <c r="A7" s="1187" t="s">
        <v>89</v>
      </c>
      <c r="B7" s="1188" t="s">
        <v>153</v>
      </c>
      <c r="C7" s="1189" t="s">
        <v>44</v>
      </c>
    </row>
    <row r="8" spans="1:3" ht="15" thickBot="1">
      <c r="A8" s="1190">
        <v>1</v>
      </c>
      <c r="B8" s="1191">
        <v>2</v>
      </c>
      <c r="C8" s="1192">
        <v>3</v>
      </c>
    </row>
    <row r="9" spans="1:3" s="1196" customFormat="1">
      <c r="A9" s="1193" t="s">
        <v>0</v>
      </c>
      <c r="B9" s="1194" t="s">
        <v>686</v>
      </c>
      <c r="C9" s="1195"/>
    </row>
    <row r="10" spans="1:3" ht="28.5">
      <c r="A10" s="1197">
        <v>1</v>
      </c>
      <c r="B10" s="1198" t="s">
        <v>351</v>
      </c>
      <c r="C10" s="1199"/>
    </row>
    <row r="11" spans="1:3" ht="15" thickBot="1">
      <c r="A11" s="1200">
        <v>2</v>
      </c>
      <c r="B11" s="1198" t="s">
        <v>330</v>
      </c>
      <c r="C11" s="1199"/>
    </row>
    <row r="12" spans="1:3">
      <c r="A12" s="1193" t="s">
        <v>1</v>
      </c>
      <c r="B12" s="1194" t="s">
        <v>345</v>
      </c>
      <c r="C12" s="1201"/>
    </row>
    <row r="13" spans="1:3">
      <c r="A13" s="1197">
        <v>3</v>
      </c>
      <c r="B13" s="1198" t="s">
        <v>331</v>
      </c>
      <c r="C13" s="1202"/>
    </row>
    <row r="14" spans="1:3">
      <c r="A14" s="1197">
        <v>4</v>
      </c>
      <c r="B14" s="1198" t="s">
        <v>332</v>
      </c>
      <c r="C14" s="1203"/>
    </row>
    <row r="15" spans="1:3">
      <c r="A15" s="1200">
        <v>5</v>
      </c>
      <c r="B15" s="1198" t="s">
        <v>333</v>
      </c>
      <c r="C15" s="1203"/>
    </row>
    <row r="16" spans="1:3" ht="15" thickBot="1">
      <c r="A16" s="1204">
        <v>6</v>
      </c>
      <c r="B16" s="1205" t="s">
        <v>346</v>
      </c>
      <c r="C16" s="1206"/>
    </row>
    <row r="17" spans="1:3" ht="16.5" customHeight="1">
      <c r="A17" s="1193" t="s">
        <v>2</v>
      </c>
      <c r="B17" s="1207" t="s">
        <v>347</v>
      </c>
      <c r="C17" s="1208"/>
    </row>
    <row r="18" spans="1:3" ht="28.5">
      <c r="A18" s="1197">
        <v>7</v>
      </c>
      <c r="B18" s="1198" t="s">
        <v>254</v>
      </c>
      <c r="C18" s="1209"/>
    </row>
    <row r="19" spans="1:3" ht="28.5">
      <c r="A19" s="1210">
        <v>8</v>
      </c>
      <c r="B19" s="1211" t="s">
        <v>256</v>
      </c>
      <c r="C19" s="1212"/>
    </row>
    <row r="20" spans="1:3" ht="15" thickBot="1">
      <c r="A20" s="1213">
        <v>9</v>
      </c>
      <c r="B20" s="1214" t="s">
        <v>348</v>
      </c>
      <c r="C20" s="1215"/>
    </row>
    <row r="21" spans="1:3">
      <c r="A21" s="1216" t="s">
        <v>3</v>
      </c>
      <c r="B21" s="1217" t="s">
        <v>349</v>
      </c>
      <c r="C21" s="1218"/>
    </row>
    <row r="22" spans="1:3" ht="28.5">
      <c r="A22" s="1219">
        <v>10</v>
      </c>
      <c r="B22" s="1198" t="s">
        <v>334</v>
      </c>
      <c r="C22" s="1220"/>
    </row>
    <row r="23" spans="1:3" ht="28.5">
      <c r="A23" s="1219">
        <v>11</v>
      </c>
      <c r="B23" s="1221" t="s">
        <v>687</v>
      </c>
      <c r="C23" s="1220">
        <v>0</v>
      </c>
    </row>
    <row r="24" spans="1:3" ht="28.5">
      <c r="A24" s="1222" t="s">
        <v>391</v>
      </c>
      <c r="B24" s="1221" t="s">
        <v>399</v>
      </c>
      <c r="C24" s="1220">
        <v>0</v>
      </c>
    </row>
    <row r="25" spans="1:3" ht="28.5">
      <c r="A25" s="1223" t="s">
        <v>395</v>
      </c>
      <c r="B25" s="1198" t="s">
        <v>338</v>
      </c>
      <c r="C25" s="1220"/>
    </row>
    <row r="26" spans="1:3" ht="28.5">
      <c r="A26" s="1223" t="s">
        <v>396</v>
      </c>
      <c r="B26" s="1198" t="s">
        <v>339</v>
      </c>
      <c r="C26" s="1220"/>
    </row>
    <row r="27" spans="1:3" ht="28.5">
      <c r="A27" s="1223" t="s">
        <v>397</v>
      </c>
      <c r="B27" s="1198" t="s">
        <v>510</v>
      </c>
      <c r="C27" s="1220"/>
    </row>
    <row r="28" spans="1:3" ht="28.5">
      <c r="A28" s="1223" t="s">
        <v>398</v>
      </c>
      <c r="B28" s="1198" t="s">
        <v>511</v>
      </c>
      <c r="C28" s="1220"/>
    </row>
    <row r="29" spans="1:3" ht="28.5">
      <c r="A29" s="1222" t="s">
        <v>392</v>
      </c>
      <c r="B29" s="1198" t="s">
        <v>180</v>
      </c>
      <c r="C29" s="1220"/>
    </row>
    <row r="30" spans="1:3" ht="28.5">
      <c r="A30" s="1222" t="s">
        <v>393</v>
      </c>
      <c r="B30" s="1198" t="s">
        <v>340</v>
      </c>
      <c r="C30" s="1220"/>
    </row>
    <row r="31" spans="1:3" ht="28.5">
      <c r="A31" s="1222">
        <v>12</v>
      </c>
      <c r="B31" s="1198" t="s">
        <v>688</v>
      </c>
      <c r="C31" s="1220"/>
    </row>
    <row r="32" spans="1:3" ht="28.5">
      <c r="A32" s="1222">
        <v>13</v>
      </c>
      <c r="B32" s="1198" t="s">
        <v>689</v>
      </c>
      <c r="C32" s="1220"/>
    </row>
    <row r="33" spans="1:3" ht="28.5">
      <c r="A33" s="1219">
        <v>14</v>
      </c>
      <c r="B33" s="1198" t="s">
        <v>690</v>
      </c>
      <c r="C33" s="1224">
        <v>0</v>
      </c>
    </row>
    <row r="34" spans="1:3">
      <c r="A34" s="1225">
        <v>15</v>
      </c>
      <c r="B34" s="1205" t="s">
        <v>350</v>
      </c>
      <c r="C34" s="1226"/>
    </row>
    <row r="35" spans="1:3" s="1196" customFormat="1" ht="16.5" customHeight="1">
      <c r="A35" s="1227" t="s">
        <v>4</v>
      </c>
      <c r="B35" s="1228" t="s">
        <v>691</v>
      </c>
      <c r="C35" s="1229"/>
    </row>
    <row r="36" spans="1:3" ht="15" thickBot="1">
      <c r="A36" s="1230">
        <v>16</v>
      </c>
      <c r="B36" s="1214" t="s">
        <v>341</v>
      </c>
      <c r="C36" s="1215"/>
    </row>
    <row r="37" spans="1:3" s="1196" customFormat="1" ht="15" thickBot="1">
      <c r="A37" s="1231" t="s">
        <v>9</v>
      </c>
      <c r="B37" s="1232" t="s">
        <v>342</v>
      </c>
      <c r="C37" s="1233"/>
    </row>
    <row r="38" spans="1:3" ht="15" thickBot="1">
      <c r="A38" s="1234" t="s">
        <v>10</v>
      </c>
      <c r="B38" s="1235" t="s">
        <v>692</v>
      </c>
      <c r="C38" s="1236">
        <v>0</v>
      </c>
    </row>
  </sheetData>
  <mergeCells count="3">
    <mergeCell ref="A3:C3"/>
    <mergeCell ref="A4:C4"/>
    <mergeCell ref="A5:C5"/>
  </mergeCells>
  <printOptions horizontalCentered="1"/>
  <pageMargins left="0.7" right="0.7" top="0.48" bottom="0.17" header="0.17" footer="0.17"/>
  <pageSetup paperSize="9" scale="90" orientation="portrait" r:id="rId1"/>
  <headerFooter alignWithMargins="0">
    <oddHeader>&amp;L&amp;"тахома,Regular"&amp;10Банка/Штедилница________________________________&amp;R&amp;"Tahoma,Regular"&amp;10Образец АК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zoomScaleNormal="100" workbookViewId="0">
      <selection activeCell="L15" sqref="L15"/>
    </sheetView>
  </sheetViews>
  <sheetFormatPr defaultRowHeight="14.25"/>
  <cols>
    <col min="1" max="1" width="8.7109375" style="2" customWidth="1"/>
    <col min="2" max="2" width="65.42578125" style="2" customWidth="1"/>
    <col min="3" max="3" width="22.28515625" style="2" customWidth="1"/>
    <col min="4" max="4" width="24.7109375" style="2" customWidth="1"/>
    <col min="5" max="5" width="22.28515625" style="2" customWidth="1"/>
    <col min="6" max="16384" width="9.140625" style="2"/>
  </cols>
  <sheetData>
    <row r="1" spans="1:5">
      <c r="A1" s="855" t="s">
        <v>39</v>
      </c>
      <c r="B1" s="855"/>
      <c r="C1" s="855"/>
      <c r="D1" s="855"/>
      <c r="E1" s="855"/>
    </row>
    <row r="2" spans="1:5">
      <c r="A2" s="948" t="s">
        <v>514</v>
      </c>
      <c r="B2" s="948"/>
      <c r="C2" s="948"/>
      <c r="D2" s="948"/>
      <c r="E2" s="948"/>
    </row>
    <row r="3" spans="1:5">
      <c r="A3" s="948" t="s">
        <v>515</v>
      </c>
      <c r="B3" s="948"/>
      <c r="C3" s="948"/>
      <c r="D3" s="948"/>
      <c r="E3" s="948"/>
    </row>
    <row r="4" spans="1:5">
      <c r="A4" s="948" t="s">
        <v>516</v>
      </c>
      <c r="B4" s="948"/>
      <c r="C4" s="948"/>
      <c r="D4" s="948"/>
      <c r="E4" s="948"/>
    </row>
    <row r="5" spans="1:5">
      <c r="A5" s="742"/>
      <c r="B5" s="742"/>
      <c r="C5" s="742"/>
      <c r="D5" s="742"/>
      <c r="E5" s="742"/>
    </row>
    <row r="6" spans="1:5" ht="15" thickBot="1">
      <c r="C6" s="308"/>
      <c r="D6" s="308"/>
      <c r="E6" s="745" t="s">
        <v>41</v>
      </c>
    </row>
    <row r="7" spans="1:5" ht="45" customHeight="1" thickBot="1">
      <c r="A7" s="743" t="s">
        <v>89</v>
      </c>
      <c r="B7" s="746" t="s">
        <v>153</v>
      </c>
      <c r="C7" s="747" t="s">
        <v>261</v>
      </c>
      <c r="D7" s="744" t="s">
        <v>262</v>
      </c>
      <c r="E7" s="748" t="s">
        <v>517</v>
      </c>
    </row>
    <row r="8" spans="1:5" ht="15" thickBot="1">
      <c r="A8" s="341">
        <v>1</v>
      </c>
      <c r="B8" s="699">
        <v>2</v>
      </c>
      <c r="C8" s="699">
        <v>3</v>
      </c>
      <c r="D8" s="122">
        <v>4</v>
      </c>
      <c r="E8" s="749">
        <v>5</v>
      </c>
    </row>
    <row r="9" spans="1:5" s="4" customFormat="1">
      <c r="A9" s="17" t="s">
        <v>0</v>
      </c>
      <c r="B9" s="750" t="s">
        <v>518</v>
      </c>
      <c r="C9" s="751"/>
      <c r="D9" s="752"/>
      <c r="E9" s="753"/>
    </row>
    <row r="10" spans="1:5" ht="28.5">
      <c r="A10" s="754">
        <v>1</v>
      </c>
      <c r="B10" s="755" t="s">
        <v>519</v>
      </c>
      <c r="C10" s="756">
        <f>C11+C12</f>
        <v>0</v>
      </c>
      <c r="D10" s="757">
        <f>D11+D12</f>
        <v>0</v>
      </c>
      <c r="E10" s="758">
        <f>E11+E12</f>
        <v>0</v>
      </c>
    </row>
    <row r="11" spans="1:5">
      <c r="A11" s="20">
        <v>1.1000000000000001</v>
      </c>
      <c r="B11" s="759" t="s">
        <v>264</v>
      </c>
      <c r="C11" s="760"/>
      <c r="D11" s="21"/>
      <c r="E11" s="761"/>
    </row>
    <row r="12" spans="1:5">
      <c r="A12" s="20">
        <v>1.2</v>
      </c>
      <c r="B12" s="759" t="s">
        <v>520</v>
      </c>
      <c r="C12" s="760"/>
      <c r="D12" s="21"/>
      <c r="E12" s="761"/>
    </row>
    <row r="13" spans="1:5">
      <c r="A13" s="762">
        <v>2</v>
      </c>
      <c r="B13" s="755" t="s">
        <v>521</v>
      </c>
      <c r="C13" s="756">
        <f>C14+C15</f>
        <v>0</v>
      </c>
      <c r="D13" s="757">
        <f>D14+D15</f>
        <v>0</v>
      </c>
      <c r="E13" s="758">
        <f>E14+E15</f>
        <v>0</v>
      </c>
    </row>
    <row r="14" spans="1:5">
      <c r="A14" s="20">
        <v>2.1</v>
      </c>
      <c r="B14" s="759" t="s">
        <v>264</v>
      </c>
      <c r="C14" s="760"/>
      <c r="D14" s="21"/>
      <c r="E14" s="761"/>
    </row>
    <row r="15" spans="1:5">
      <c r="A15" s="20">
        <v>2.2000000000000002</v>
      </c>
      <c r="B15" s="759" t="s">
        <v>520</v>
      </c>
      <c r="C15" s="760"/>
      <c r="D15" s="21"/>
      <c r="E15" s="761"/>
    </row>
    <row r="16" spans="1:5" ht="15" thickBot="1">
      <c r="A16" s="763">
        <v>3</v>
      </c>
      <c r="B16" s="764" t="s">
        <v>522</v>
      </c>
      <c r="C16" s="765">
        <f>C10+C13</f>
        <v>0</v>
      </c>
      <c r="D16" s="766">
        <f>D10+D13</f>
        <v>0</v>
      </c>
      <c r="E16" s="767">
        <f>E10+E13</f>
        <v>0</v>
      </c>
    </row>
    <row r="17" spans="1:5" s="4" customFormat="1">
      <c r="A17" s="17" t="s">
        <v>1</v>
      </c>
      <c r="B17" s="750" t="s">
        <v>523</v>
      </c>
      <c r="C17" s="751"/>
      <c r="D17" s="752"/>
      <c r="E17" s="753"/>
    </row>
    <row r="18" spans="1:5" ht="28.5">
      <c r="A18" s="754">
        <v>4</v>
      </c>
      <c r="B18" s="755" t="s">
        <v>519</v>
      </c>
      <c r="C18" s="756">
        <f>C19+C20</f>
        <v>0</v>
      </c>
      <c r="D18" s="757">
        <f>D19+D20</f>
        <v>0</v>
      </c>
      <c r="E18" s="758">
        <f>E19+E20</f>
        <v>0</v>
      </c>
    </row>
    <row r="19" spans="1:5">
      <c r="A19" s="20">
        <v>4.0999999999999996</v>
      </c>
      <c r="B19" s="759" t="s">
        <v>264</v>
      </c>
      <c r="C19" s="760"/>
      <c r="D19" s="21"/>
      <c r="E19" s="761"/>
    </row>
    <row r="20" spans="1:5">
      <c r="A20" s="20">
        <v>4.2</v>
      </c>
      <c r="B20" s="759" t="s">
        <v>520</v>
      </c>
      <c r="C20" s="760"/>
      <c r="D20" s="21"/>
      <c r="E20" s="761"/>
    </row>
    <row r="21" spans="1:5">
      <c r="A21" s="762">
        <v>5</v>
      </c>
      <c r="B21" s="755" t="s">
        <v>521</v>
      </c>
      <c r="C21" s="756">
        <f>C22+C23</f>
        <v>0</v>
      </c>
      <c r="D21" s="757">
        <f>D22+D23</f>
        <v>0</v>
      </c>
      <c r="E21" s="758">
        <f>E22+E23</f>
        <v>0</v>
      </c>
    </row>
    <row r="22" spans="1:5">
      <c r="A22" s="20">
        <v>5.0999999999999996</v>
      </c>
      <c r="B22" s="759" t="s">
        <v>264</v>
      </c>
      <c r="C22" s="760"/>
      <c r="D22" s="21"/>
      <c r="E22" s="761"/>
    </row>
    <row r="23" spans="1:5">
      <c r="A23" s="20">
        <v>5.2</v>
      </c>
      <c r="B23" s="759" t="s">
        <v>520</v>
      </c>
      <c r="C23" s="760"/>
      <c r="D23" s="21"/>
      <c r="E23" s="761"/>
    </row>
    <row r="24" spans="1:5" ht="15" thickBot="1">
      <c r="A24" s="768">
        <v>6</v>
      </c>
      <c r="B24" s="769" t="s">
        <v>524</v>
      </c>
      <c r="C24" s="770">
        <f>C18+C21</f>
        <v>0</v>
      </c>
      <c r="D24" s="771">
        <f>D18+D21</f>
        <v>0</v>
      </c>
      <c r="E24" s="772">
        <f>E18+E21</f>
        <v>0</v>
      </c>
    </row>
    <row r="25" spans="1:5">
      <c r="A25" s="773">
        <v>7</v>
      </c>
      <c r="B25" s="774" t="s">
        <v>525</v>
      </c>
      <c r="C25" s="775"/>
      <c r="D25" s="776"/>
      <c r="E25" s="777">
        <f>E16-E24</f>
        <v>0</v>
      </c>
    </row>
    <row r="26" spans="1:5">
      <c r="A26" s="754">
        <v>8</v>
      </c>
      <c r="B26" s="755" t="s">
        <v>526</v>
      </c>
      <c r="C26" s="778"/>
      <c r="D26" s="779"/>
      <c r="E26" s="780">
        <f>E16-E24</f>
        <v>0</v>
      </c>
    </row>
    <row r="27" spans="1:5" ht="15" thickBot="1">
      <c r="A27" s="781">
        <v>9</v>
      </c>
      <c r="B27" s="770" t="s">
        <v>527</v>
      </c>
      <c r="C27" s="782"/>
      <c r="D27" s="783"/>
      <c r="E27" s="772">
        <f>E25*75%</f>
        <v>0</v>
      </c>
    </row>
    <row r="29" spans="1:5">
      <c r="B29" s="784" t="s">
        <v>143</v>
      </c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48" bottom="0.17" header="0.17" footer="0.17"/>
  <pageSetup paperSize="9" scale="93" orientation="landscape" r:id="rId1"/>
  <headerFooter alignWithMargins="0">
    <oddHeader>&amp;L&amp;"тахома,Regular"&amp;10Банка________________________________&amp;R&amp;"Tahoma,Regular"&amp;10Образец Д75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58" zoomScaleNormal="58" workbookViewId="0"/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4.7109375" style="249" customWidth="1"/>
    <col min="6" max="6" width="12.7109375" style="249" customWidth="1"/>
    <col min="7" max="7" width="16" style="249" customWidth="1"/>
    <col min="8" max="8" width="18.85546875" style="249" customWidth="1"/>
    <col min="9" max="9" width="12.8554687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1.85546875" style="249" customWidth="1"/>
    <col min="15" max="15" width="18.5703125" style="249" customWidth="1"/>
    <col min="16" max="16" width="19.7109375" style="249" customWidth="1"/>
    <col min="17" max="17" width="19.28515625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375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268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9.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384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>&amp;L&amp;"Tahoma,Regular"&amp;10Банка/Штедилница_________________________&amp;R&amp;"Tahoma,Regular"&amp;10Образец АПКР-ЈИ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/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140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376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268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5.7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385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АПКР-МРБ и МО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7" zoomScaleNormal="77" workbookViewId="0"/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710937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377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268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386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АПКР-Б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90" zoomScaleNormal="90" workbookViewId="0"/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57031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378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268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5.7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387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АПКР-ДТД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>
      <pane xSplit="3" ySplit="9" topLeftCell="E10" activePane="bottomRight" state="frozen"/>
      <selection pane="topRight" activeCell="D1" sqref="D1"/>
      <selection pane="bottomLeft" activeCell="A10" sqref="A10"/>
      <selection pane="bottomRight"/>
    </sheetView>
  </sheetViews>
  <sheetFormatPr defaultColWidth="8" defaultRowHeight="14.25"/>
  <cols>
    <col min="1" max="1" width="1.7109375" style="249" customWidth="1"/>
    <col min="2" max="2" width="6.28515625" style="249" customWidth="1"/>
    <col min="3" max="3" width="72.140625" style="249" customWidth="1"/>
    <col min="4" max="4" width="20.85546875" style="249" customWidth="1"/>
    <col min="5" max="5" width="13.28515625" style="249" customWidth="1"/>
    <col min="6" max="6" width="12.7109375" style="249" customWidth="1"/>
    <col min="7" max="7" width="16" style="249" customWidth="1"/>
    <col min="8" max="8" width="17.140625" style="249" customWidth="1"/>
    <col min="9" max="9" width="10.5703125" style="249" customWidth="1"/>
    <col min="10" max="10" width="37.28515625" style="249" customWidth="1"/>
    <col min="11" max="11" width="19.42578125" style="250" customWidth="1"/>
    <col min="12" max="12" width="25.5703125" style="249" customWidth="1"/>
    <col min="13" max="13" width="23.28515625" style="249" customWidth="1"/>
    <col min="14" max="14" width="10.5703125" style="249" customWidth="1"/>
    <col min="15" max="15" width="16.28515625" style="249" customWidth="1"/>
    <col min="16" max="16" width="15.5703125" style="249" customWidth="1"/>
    <col min="17" max="17" width="19" style="249" customWidth="1"/>
    <col min="18" max="18" width="20.140625" style="249" customWidth="1"/>
    <col min="19" max="16384" width="8" style="249"/>
  </cols>
  <sheetData>
    <row r="1" spans="2:18">
      <c r="B1" s="886"/>
      <c r="C1" s="886"/>
    </row>
    <row r="2" spans="2:18">
      <c r="B2" s="889" t="s">
        <v>39</v>
      </c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</row>
    <row r="3" spans="2:18">
      <c r="B3" s="860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</row>
    <row r="4" spans="2:18">
      <c r="B4" s="860" t="s">
        <v>379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</row>
    <row r="5" spans="2:18">
      <c r="B5" s="860" t="s">
        <v>281</v>
      </c>
      <c r="C5" s="860"/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</row>
    <row r="6" spans="2:18" ht="15" thickBot="1">
      <c r="E6" s="882" t="s">
        <v>41</v>
      </c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</row>
    <row r="7" spans="2:18" ht="47.25" customHeight="1" thickBot="1">
      <c r="B7" s="883" t="s">
        <v>49</v>
      </c>
      <c r="C7" s="890" t="s">
        <v>153</v>
      </c>
      <c r="D7" s="883" t="s">
        <v>261</v>
      </c>
      <c r="E7" s="883" t="s">
        <v>262</v>
      </c>
      <c r="F7" s="883" t="s">
        <v>263</v>
      </c>
      <c r="G7" s="883" t="s">
        <v>259</v>
      </c>
      <c r="H7" s="883" t="s">
        <v>282</v>
      </c>
      <c r="I7" s="883" t="s">
        <v>167</v>
      </c>
      <c r="J7" s="883" t="s">
        <v>414</v>
      </c>
      <c r="K7" s="892" t="s">
        <v>415</v>
      </c>
      <c r="L7" s="884" t="s">
        <v>260</v>
      </c>
      <c r="M7" s="885"/>
      <c r="N7" s="883" t="s">
        <v>167</v>
      </c>
      <c r="O7" s="894" t="s">
        <v>326</v>
      </c>
      <c r="P7" s="895"/>
      <c r="Q7" s="895"/>
      <c r="R7" s="896"/>
    </row>
    <row r="8" spans="2:18" ht="118.5" customHeight="1" thickBot="1">
      <c r="B8" s="887"/>
      <c r="C8" s="891"/>
      <c r="D8" s="888"/>
      <c r="E8" s="888"/>
      <c r="F8" s="880"/>
      <c r="G8" s="880"/>
      <c r="H8" s="880"/>
      <c r="I8" s="888"/>
      <c r="J8" s="888"/>
      <c r="K8" s="893"/>
      <c r="L8" s="252" t="s">
        <v>419</v>
      </c>
      <c r="M8" s="252" t="s">
        <v>420</v>
      </c>
      <c r="N8" s="888"/>
      <c r="O8" s="611" t="s">
        <v>416</v>
      </c>
      <c r="P8" s="614" t="s">
        <v>417</v>
      </c>
      <c r="Q8" s="614" t="s">
        <v>418</v>
      </c>
      <c r="R8" s="614" t="s">
        <v>284</v>
      </c>
    </row>
    <row r="9" spans="2:18" s="267" customFormat="1" ht="14.25" customHeight="1" thickBot="1">
      <c r="B9" s="614">
        <v>1</v>
      </c>
      <c r="C9" s="266">
        <v>2</v>
      </c>
      <c r="D9" s="266">
        <v>3</v>
      </c>
      <c r="E9" s="252">
        <v>4</v>
      </c>
      <c r="F9" s="614" t="s">
        <v>17</v>
      </c>
      <c r="G9" s="614">
        <v>6</v>
      </c>
      <c r="H9" s="614" t="s">
        <v>18</v>
      </c>
      <c r="I9" s="614">
        <v>8</v>
      </c>
      <c r="J9" s="614">
        <v>9</v>
      </c>
      <c r="K9" s="612">
        <v>10</v>
      </c>
      <c r="L9" s="614">
        <v>11</v>
      </c>
      <c r="M9" s="614">
        <v>12</v>
      </c>
      <c r="N9" s="614">
        <v>13</v>
      </c>
      <c r="O9" s="287" t="s">
        <v>400</v>
      </c>
      <c r="P9" s="614" t="s">
        <v>286</v>
      </c>
      <c r="Q9" s="614" t="s">
        <v>287</v>
      </c>
      <c r="R9" s="614" t="s">
        <v>285</v>
      </c>
    </row>
    <row r="10" spans="2:18" ht="39.75" customHeight="1">
      <c r="B10" s="275" t="s">
        <v>0</v>
      </c>
      <c r="C10" s="279" t="s">
        <v>368</v>
      </c>
      <c r="D10" s="282">
        <f>D12+D11</f>
        <v>0</v>
      </c>
      <c r="E10" s="275">
        <f>E11+E12</f>
        <v>0</v>
      </c>
      <c r="F10" s="275">
        <f>D10-E10</f>
        <v>0</v>
      </c>
      <c r="G10" s="871"/>
      <c r="H10" s="871"/>
      <c r="I10" s="607"/>
      <c r="J10" s="607"/>
      <c r="K10" s="607"/>
      <c r="L10" s="607"/>
      <c r="M10" s="607"/>
      <c r="N10" s="607"/>
      <c r="O10" s="607"/>
      <c r="P10" s="607"/>
      <c r="Q10" s="607"/>
      <c r="R10" s="607"/>
    </row>
    <row r="11" spans="2:18" ht="14.25" customHeight="1">
      <c r="B11" s="276">
        <v>1</v>
      </c>
      <c r="C11" s="280" t="s">
        <v>264</v>
      </c>
      <c r="D11" s="277"/>
      <c r="E11" s="276"/>
      <c r="F11" s="276">
        <f>D11-E11</f>
        <v>0</v>
      </c>
      <c r="G11" s="869"/>
      <c r="H11" s="900"/>
      <c r="I11" s="608"/>
      <c r="J11" s="608"/>
      <c r="K11" s="608"/>
      <c r="L11" s="608"/>
      <c r="M11" s="608"/>
      <c r="N11" s="608"/>
      <c r="O11" s="608"/>
      <c r="P11" s="608"/>
      <c r="Q11" s="608"/>
      <c r="R11" s="608"/>
    </row>
    <row r="12" spans="2:18" ht="14.25" customHeight="1">
      <c r="B12" s="276">
        <v>2</v>
      </c>
      <c r="C12" s="280" t="s">
        <v>283</v>
      </c>
      <c r="D12" s="522">
        <f>D13+D14+D15+D16</f>
        <v>0</v>
      </c>
      <c r="E12" s="276">
        <f>E13+E14+E15+E16</f>
        <v>0</v>
      </c>
      <c r="F12" s="276">
        <f t="shared" ref="F12:F15" si="0">D12-E12</f>
        <v>0</v>
      </c>
      <c r="G12" s="900"/>
      <c r="H12" s="276">
        <f>H13+H14+H15+H16</f>
        <v>0</v>
      </c>
      <c r="I12" s="608"/>
      <c r="J12" s="608"/>
      <c r="K12" s="608"/>
      <c r="L12" s="608"/>
      <c r="M12" s="608"/>
      <c r="N12" s="608"/>
      <c r="O12" s="608"/>
      <c r="P12" s="608"/>
      <c r="Q12" s="608"/>
      <c r="R12" s="608"/>
    </row>
    <row r="13" spans="2:18" ht="14.25" customHeight="1">
      <c r="B13" s="438" t="s">
        <v>369</v>
      </c>
      <c r="C13" s="281" t="s">
        <v>265</v>
      </c>
      <c r="D13" s="285"/>
      <c r="E13" s="276"/>
      <c r="F13" s="276">
        <f t="shared" si="0"/>
        <v>0</v>
      </c>
      <c r="G13" s="285">
        <v>0</v>
      </c>
      <c r="H13" s="277">
        <f>F13*G13</f>
        <v>0</v>
      </c>
      <c r="I13" s="608"/>
      <c r="J13" s="608"/>
      <c r="K13" s="608"/>
      <c r="L13" s="608"/>
      <c r="M13" s="608"/>
      <c r="N13" s="608"/>
      <c r="O13" s="608"/>
      <c r="P13" s="608"/>
      <c r="Q13" s="608"/>
      <c r="R13" s="608"/>
    </row>
    <row r="14" spans="2:18" ht="14.25" customHeight="1">
      <c r="B14" s="438" t="s">
        <v>370</v>
      </c>
      <c r="C14" s="281" t="s">
        <v>473</v>
      </c>
      <c r="D14" s="285"/>
      <c r="E14" s="276"/>
      <c r="F14" s="276">
        <f t="shared" si="0"/>
        <v>0</v>
      </c>
      <c r="G14" s="285">
        <v>0.2</v>
      </c>
      <c r="H14" s="277">
        <f t="shared" ref="H14:H15" si="1">F14*G14</f>
        <v>0</v>
      </c>
      <c r="I14" s="608"/>
      <c r="J14" s="608"/>
      <c r="K14" s="608"/>
      <c r="L14" s="608"/>
      <c r="M14" s="608"/>
      <c r="N14" s="608"/>
      <c r="O14" s="608"/>
      <c r="P14" s="608"/>
      <c r="Q14" s="608"/>
      <c r="R14" s="608"/>
    </row>
    <row r="15" spans="2:18" ht="14.25" customHeight="1">
      <c r="B15" s="438" t="s">
        <v>371</v>
      </c>
      <c r="C15" s="281" t="s">
        <v>266</v>
      </c>
      <c r="D15" s="285"/>
      <c r="E15" s="276"/>
      <c r="F15" s="276">
        <f t="shared" si="0"/>
        <v>0</v>
      </c>
      <c r="G15" s="285">
        <v>0.5</v>
      </c>
      <c r="H15" s="277">
        <f t="shared" si="1"/>
        <v>0</v>
      </c>
      <c r="I15" s="608"/>
      <c r="J15" s="608"/>
      <c r="K15" s="608"/>
      <c r="L15" s="608"/>
      <c r="M15" s="608"/>
      <c r="N15" s="608"/>
      <c r="O15" s="608"/>
      <c r="P15" s="608"/>
      <c r="Q15" s="608"/>
      <c r="R15" s="608"/>
    </row>
    <row r="16" spans="2:18" ht="14.25" customHeight="1" thickBot="1">
      <c r="B16" s="439" t="s">
        <v>372</v>
      </c>
      <c r="C16" s="281" t="s">
        <v>267</v>
      </c>
      <c r="D16" s="285"/>
      <c r="E16" s="276"/>
      <c r="F16" s="276">
        <f>D16-E16</f>
        <v>0</v>
      </c>
      <c r="G16" s="285">
        <v>1</v>
      </c>
      <c r="H16" s="432">
        <f>F16*G16</f>
        <v>0</v>
      </c>
      <c r="I16" s="616"/>
      <c r="J16" s="616"/>
      <c r="K16" s="616"/>
      <c r="L16" s="616"/>
      <c r="M16" s="616"/>
      <c r="N16" s="616"/>
      <c r="O16" s="616"/>
      <c r="P16" s="616"/>
      <c r="Q16" s="616"/>
      <c r="R16" s="616"/>
    </row>
    <row r="17" spans="2:18" ht="35.25" customHeight="1" thickBot="1">
      <c r="B17" s="252" t="s">
        <v>1</v>
      </c>
      <c r="C17" s="286" t="s">
        <v>408</v>
      </c>
      <c r="D17" s="428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</row>
    <row r="18" spans="2:18" ht="13.5" customHeight="1">
      <c r="B18" s="857">
        <v>3</v>
      </c>
      <c r="C18" s="511">
        <v>0</v>
      </c>
      <c r="D18" s="282">
        <f>D20+D21</f>
        <v>0</v>
      </c>
      <c r="E18" s="282">
        <f>E20+E21</f>
        <v>0</v>
      </c>
      <c r="F18" s="282">
        <f>D18-E18</f>
        <v>0</v>
      </c>
      <c r="G18" s="904"/>
      <c r="H18" s="871"/>
      <c r="I18" s="865">
        <v>0</v>
      </c>
      <c r="J18" s="282"/>
      <c r="K18" s="665">
        <f>F18</f>
        <v>0</v>
      </c>
      <c r="L18" s="871"/>
      <c r="M18" s="871"/>
      <c r="N18" s="901"/>
      <c r="O18" s="512">
        <f>K18*I18</f>
        <v>0</v>
      </c>
      <c r="P18" s="897"/>
      <c r="Q18" s="897"/>
      <c r="R18" s="277">
        <f>O18</f>
        <v>0</v>
      </c>
    </row>
    <row r="19" spans="2:18" ht="13.5" customHeight="1">
      <c r="B19" s="858"/>
      <c r="C19" s="523" t="s">
        <v>448</v>
      </c>
      <c r="D19" s="283"/>
      <c r="E19" s="283"/>
      <c r="F19" s="283">
        <f>D19-E19</f>
        <v>0</v>
      </c>
      <c r="G19" s="905"/>
      <c r="H19" s="869"/>
      <c r="I19" s="866"/>
      <c r="J19" s="613"/>
      <c r="K19" s="664"/>
      <c r="L19" s="869"/>
      <c r="M19" s="869"/>
      <c r="N19" s="902"/>
      <c r="O19" s="664"/>
      <c r="P19" s="898"/>
      <c r="Q19" s="898"/>
      <c r="R19" s="868"/>
    </row>
    <row r="20" spans="2:18" ht="13.5" customHeight="1">
      <c r="B20" s="858"/>
      <c r="C20" s="524" t="s">
        <v>403</v>
      </c>
      <c r="D20" s="277"/>
      <c r="E20" s="277"/>
      <c r="F20" s="277">
        <f t="shared" ref="F20:F23" si="2">D20-E20</f>
        <v>0</v>
      </c>
      <c r="G20" s="905"/>
      <c r="H20" s="869"/>
      <c r="I20" s="866"/>
      <c r="J20" s="608"/>
      <c r="K20" s="664"/>
      <c r="L20" s="869"/>
      <c r="M20" s="869"/>
      <c r="N20" s="902"/>
      <c r="O20" s="664"/>
      <c r="P20" s="898"/>
      <c r="Q20" s="898"/>
      <c r="R20" s="869"/>
    </row>
    <row r="21" spans="2:18" ht="14.25" customHeight="1">
      <c r="B21" s="858"/>
      <c r="C21" s="524" t="s">
        <v>402</v>
      </c>
      <c r="D21" s="277"/>
      <c r="E21" s="277"/>
      <c r="F21" s="618">
        <f t="shared" si="2"/>
        <v>0</v>
      </c>
      <c r="G21" s="905"/>
      <c r="H21" s="869"/>
      <c r="I21" s="866"/>
      <c r="J21" s="608"/>
      <c r="K21" s="664"/>
      <c r="L21" s="869"/>
      <c r="M21" s="869"/>
      <c r="N21" s="902"/>
      <c r="O21" s="664"/>
      <c r="P21" s="898"/>
      <c r="Q21" s="898"/>
      <c r="R21" s="869"/>
    </row>
    <row r="22" spans="2:18" ht="13.5" customHeight="1" thickBot="1">
      <c r="B22" s="858"/>
      <c r="C22" s="666"/>
      <c r="D22" s="608"/>
      <c r="E22" s="608"/>
      <c r="F22" s="627"/>
      <c r="G22" s="906"/>
      <c r="H22" s="870"/>
      <c r="I22" s="866"/>
      <c r="J22" s="608"/>
      <c r="K22" s="663"/>
      <c r="L22" s="870"/>
      <c r="M22" s="870"/>
      <c r="N22" s="903"/>
      <c r="O22" s="663"/>
      <c r="P22" s="899"/>
      <c r="Q22" s="899"/>
      <c r="R22" s="870"/>
    </row>
    <row r="23" spans="2:18" ht="13.5" customHeight="1">
      <c r="B23" s="872">
        <v>4</v>
      </c>
      <c r="C23" s="511">
        <v>0.2</v>
      </c>
      <c r="D23" s="282">
        <f>D25+D26</f>
        <v>0</v>
      </c>
      <c r="E23" s="282">
        <f>E25+E26</f>
        <v>0</v>
      </c>
      <c r="F23" s="282">
        <f t="shared" si="2"/>
        <v>0</v>
      </c>
      <c r="G23" s="904"/>
      <c r="H23" s="871"/>
      <c r="I23" s="875">
        <v>0.2</v>
      </c>
      <c r="J23" s="282"/>
      <c r="K23" s="531"/>
      <c r="L23" s="531"/>
      <c r="M23" s="531"/>
      <c r="N23" s="532"/>
      <c r="O23" s="533"/>
      <c r="P23" s="577"/>
      <c r="Q23" s="577"/>
      <c r="R23" s="578">
        <f>SUM(R27:R29)</f>
        <v>0</v>
      </c>
    </row>
    <row r="24" spans="2:18" ht="13.5" customHeight="1">
      <c r="B24" s="873"/>
      <c r="C24" s="523" t="s">
        <v>448</v>
      </c>
      <c r="D24" s="283"/>
      <c r="E24" s="283"/>
      <c r="F24" s="283">
        <f>D24-E24</f>
        <v>0</v>
      </c>
      <c r="G24" s="905"/>
      <c r="H24" s="869"/>
      <c r="I24" s="876"/>
      <c r="J24" s="868"/>
      <c r="K24" s="530"/>
      <c r="L24" s="530"/>
      <c r="M24" s="530"/>
      <c r="N24" s="530"/>
      <c r="O24" s="534"/>
      <c r="P24" s="534"/>
      <c r="Q24" s="534"/>
      <c r="R24" s="534"/>
    </row>
    <row r="25" spans="2:18" ht="13.5" customHeight="1">
      <c r="B25" s="873"/>
      <c r="C25" s="524" t="s">
        <v>403</v>
      </c>
      <c r="D25" s="277"/>
      <c r="E25" s="277"/>
      <c r="F25" s="277">
        <f t="shared" ref="F25:F26" si="3">D25-E25</f>
        <v>0</v>
      </c>
      <c r="G25" s="905"/>
      <c r="H25" s="869"/>
      <c r="I25" s="876"/>
      <c r="J25" s="879"/>
      <c r="K25" s="277"/>
      <c r="L25" s="530"/>
      <c r="M25" s="530"/>
      <c r="N25" s="530"/>
      <c r="O25" s="534"/>
      <c r="P25" s="534"/>
      <c r="Q25" s="534"/>
      <c r="R25" s="534"/>
    </row>
    <row r="26" spans="2:18" ht="13.5" customHeight="1">
      <c r="B26" s="873"/>
      <c r="C26" s="524" t="s">
        <v>402</v>
      </c>
      <c r="D26" s="277"/>
      <c r="E26" s="277"/>
      <c r="F26" s="618">
        <f t="shared" si="3"/>
        <v>0</v>
      </c>
      <c r="G26" s="905"/>
      <c r="H26" s="869"/>
      <c r="I26" s="876"/>
      <c r="J26" s="879"/>
      <c r="K26" s="277"/>
      <c r="L26" s="530"/>
      <c r="M26" s="530"/>
      <c r="N26" s="530"/>
      <c r="O26" s="534"/>
      <c r="P26" s="534"/>
      <c r="Q26" s="534"/>
      <c r="R26" s="534"/>
    </row>
    <row r="27" spans="2:18" ht="13.5" customHeight="1">
      <c r="B27" s="873"/>
      <c r="C27" s="623"/>
      <c r="D27" s="530"/>
      <c r="E27" s="530"/>
      <c r="F27" s="530"/>
      <c r="G27" s="905"/>
      <c r="H27" s="869"/>
      <c r="I27" s="876"/>
      <c r="J27" s="879"/>
      <c r="K27" s="534"/>
      <c r="L27" s="277"/>
      <c r="M27" s="277"/>
      <c r="N27" s="285">
        <v>0</v>
      </c>
      <c r="O27" s="621"/>
      <c r="P27" s="433">
        <f>L27*N27</f>
        <v>0</v>
      </c>
      <c r="Q27" s="433">
        <f>M27*N27</f>
        <v>0</v>
      </c>
      <c r="R27" s="434">
        <f>P27+Q27</f>
        <v>0</v>
      </c>
    </row>
    <row r="28" spans="2:18" ht="13.5" customHeight="1">
      <c r="B28" s="873"/>
      <c r="C28" s="623"/>
      <c r="D28" s="530"/>
      <c r="E28" s="530"/>
      <c r="F28" s="530"/>
      <c r="G28" s="905"/>
      <c r="H28" s="869"/>
      <c r="I28" s="876"/>
      <c r="J28" s="879"/>
      <c r="K28" s="534"/>
      <c r="L28" s="617"/>
      <c r="M28" s="617"/>
      <c r="N28" s="285">
        <v>0.1</v>
      </c>
      <c r="O28" s="622"/>
      <c r="P28" s="433">
        <f>L28*N28</f>
        <v>0</v>
      </c>
      <c r="Q28" s="433">
        <f>M28*N28</f>
        <v>0</v>
      </c>
      <c r="R28" s="434">
        <f>P28+Q28</f>
        <v>0</v>
      </c>
    </row>
    <row r="29" spans="2:18" ht="13.5" customHeight="1" thickBot="1">
      <c r="B29" s="874"/>
      <c r="C29" s="624"/>
      <c r="D29" s="624"/>
      <c r="E29" s="624"/>
      <c r="F29" s="624"/>
      <c r="G29" s="906"/>
      <c r="H29" s="870"/>
      <c r="I29" s="877"/>
      <c r="J29" s="880"/>
      <c r="K29" s="579">
        <f>K25+K26</f>
        <v>0</v>
      </c>
      <c r="L29" s="278"/>
      <c r="M29" s="278"/>
      <c r="N29" s="430">
        <v>0.2</v>
      </c>
      <c r="O29" s="435">
        <f>K29*N29</f>
        <v>0</v>
      </c>
      <c r="P29" s="435">
        <f>L29*N29</f>
        <v>0</v>
      </c>
      <c r="Q29" s="435">
        <f>M29*N29</f>
        <v>0</v>
      </c>
      <c r="R29" s="436">
        <f>O29+P29+Q29</f>
        <v>0</v>
      </c>
    </row>
    <row r="30" spans="2:18" ht="13.5" customHeight="1">
      <c r="B30" s="881">
        <v>5</v>
      </c>
      <c r="C30" s="688">
        <v>0.35</v>
      </c>
      <c r="D30" s="282">
        <f>D32+D33</f>
        <v>0</v>
      </c>
      <c r="E30" s="282">
        <f>E32+E33</f>
        <v>0</v>
      </c>
      <c r="F30" s="282">
        <f>D30-E30</f>
        <v>0</v>
      </c>
      <c r="G30" s="904"/>
      <c r="H30" s="904"/>
      <c r="I30" s="878">
        <v>0.35</v>
      </c>
      <c r="J30" s="625"/>
      <c r="K30" s="633"/>
      <c r="L30" s="633"/>
      <c r="M30" s="635"/>
      <c r="N30" s="637"/>
      <c r="O30" s="641"/>
      <c r="P30" s="641"/>
      <c r="Q30" s="641"/>
      <c r="R30" s="525">
        <f>SUM(R34:R37)</f>
        <v>0</v>
      </c>
    </row>
    <row r="31" spans="2:18" ht="20.25" customHeight="1">
      <c r="B31" s="879"/>
      <c r="C31" s="523" t="s">
        <v>448</v>
      </c>
      <c r="D31" s="283"/>
      <c r="E31" s="283"/>
      <c r="F31" s="283">
        <f>D31-E31</f>
        <v>0</v>
      </c>
      <c r="G31" s="905"/>
      <c r="H31" s="905"/>
      <c r="I31" s="879"/>
      <c r="J31" s="908"/>
      <c r="K31" s="634"/>
      <c r="L31" s="634"/>
      <c r="M31" s="620"/>
      <c r="N31" s="638"/>
      <c r="O31" s="642"/>
      <c r="P31" s="643"/>
      <c r="Q31" s="643"/>
      <c r="R31" s="645"/>
    </row>
    <row r="32" spans="2:18" ht="13.5" customHeight="1">
      <c r="B32" s="879"/>
      <c r="C32" s="524" t="s">
        <v>403</v>
      </c>
      <c r="D32" s="277"/>
      <c r="E32" s="277"/>
      <c r="F32" s="277">
        <f t="shared" ref="F32:F33" si="4">D32-E32</f>
        <v>0</v>
      </c>
      <c r="G32" s="905"/>
      <c r="H32" s="905"/>
      <c r="I32" s="879"/>
      <c r="J32" s="879"/>
      <c r="K32" s="277"/>
      <c r="L32" s="634"/>
      <c r="M32" s="636"/>
      <c r="N32" s="638"/>
      <c r="O32" s="642"/>
      <c r="P32" s="643"/>
      <c r="Q32" s="643"/>
      <c r="R32" s="645"/>
    </row>
    <row r="33" spans="2:18" ht="13.5" customHeight="1">
      <c r="B33" s="879"/>
      <c r="C33" s="524" t="s">
        <v>402</v>
      </c>
      <c r="D33" s="277"/>
      <c r="E33" s="277"/>
      <c r="F33" s="277">
        <f t="shared" si="4"/>
        <v>0</v>
      </c>
      <c r="G33" s="905"/>
      <c r="H33" s="905"/>
      <c r="I33" s="879"/>
      <c r="J33" s="879"/>
      <c r="K33" s="277"/>
      <c r="L33" s="634"/>
      <c r="M33" s="634"/>
      <c r="N33" s="639"/>
      <c r="O33" s="642"/>
      <c r="P33" s="643"/>
      <c r="Q33" s="643"/>
      <c r="R33" s="645"/>
    </row>
    <row r="34" spans="2:18" ht="13.5" customHeight="1">
      <c r="B34" s="879"/>
      <c r="C34" s="648"/>
      <c r="D34" s="613"/>
      <c r="E34" s="613"/>
      <c r="F34" s="530"/>
      <c r="G34" s="905"/>
      <c r="H34" s="905"/>
      <c r="I34" s="879"/>
      <c r="J34" s="879"/>
      <c r="K34" s="628"/>
      <c r="L34" s="629"/>
      <c r="M34" s="526"/>
      <c r="N34" s="630">
        <v>0</v>
      </c>
      <c r="O34" s="644"/>
      <c r="P34" s="433">
        <f>L34*N34</f>
        <v>0</v>
      </c>
      <c r="Q34" s="433">
        <f>M34*N34</f>
        <v>0</v>
      </c>
      <c r="R34" s="434">
        <f>P34+Q34</f>
        <v>0</v>
      </c>
    </row>
    <row r="35" spans="2:18" ht="13.5" customHeight="1">
      <c r="B35" s="879"/>
      <c r="C35" s="648"/>
      <c r="D35" s="613"/>
      <c r="E35" s="613"/>
      <c r="F35" s="530"/>
      <c r="G35" s="905"/>
      <c r="H35" s="905"/>
      <c r="I35" s="879"/>
      <c r="J35" s="879"/>
      <c r="K35" s="628"/>
      <c r="L35" s="629"/>
      <c r="M35" s="526"/>
      <c r="N35" s="630">
        <v>0.1</v>
      </c>
      <c r="O35" s="644"/>
      <c r="P35" s="433">
        <f t="shared" ref="P35:P37" si="5">L35*N35</f>
        <v>0</v>
      </c>
      <c r="Q35" s="433">
        <f t="shared" ref="Q35:Q37" si="6">M35*N35</f>
        <v>0</v>
      </c>
      <c r="R35" s="434">
        <f>P35+Q35</f>
        <v>0</v>
      </c>
    </row>
    <row r="36" spans="2:18" ht="13.5" customHeight="1">
      <c r="B36" s="879"/>
      <c r="C36" s="648"/>
      <c r="D36" s="613"/>
      <c r="E36" s="613"/>
      <c r="F36" s="608"/>
      <c r="G36" s="905"/>
      <c r="H36" s="905"/>
      <c r="I36" s="879"/>
      <c r="J36" s="879"/>
      <c r="K36" s="529"/>
      <c r="L36" s="629"/>
      <c r="M36" s="526"/>
      <c r="N36" s="630">
        <v>0.2</v>
      </c>
      <c r="O36" s="644"/>
      <c r="P36" s="433">
        <f t="shared" si="5"/>
        <v>0</v>
      </c>
      <c r="Q36" s="433">
        <f t="shared" si="6"/>
        <v>0</v>
      </c>
      <c r="R36" s="434">
        <f>P36+Q36</f>
        <v>0</v>
      </c>
    </row>
    <row r="37" spans="2:18" ht="13.5" customHeight="1" thickBot="1">
      <c r="B37" s="880"/>
      <c r="C37" s="626"/>
      <c r="D37" s="627"/>
      <c r="E37" s="627"/>
      <c r="F37" s="627"/>
      <c r="G37" s="906"/>
      <c r="H37" s="906"/>
      <c r="I37" s="880"/>
      <c r="J37" s="880"/>
      <c r="K37" s="527">
        <f>K32+K33</f>
        <v>0</v>
      </c>
      <c r="L37" s="527"/>
      <c r="M37" s="632"/>
      <c r="N37" s="631">
        <v>0.35</v>
      </c>
      <c r="O37" s="528">
        <f>K37*N37</f>
        <v>0</v>
      </c>
      <c r="P37" s="433">
        <f t="shared" si="5"/>
        <v>0</v>
      </c>
      <c r="Q37" s="433">
        <f t="shared" si="6"/>
        <v>0</v>
      </c>
      <c r="R37" s="640">
        <f>K37*N37</f>
        <v>0</v>
      </c>
    </row>
    <row r="38" spans="2:18" ht="13.5" customHeight="1">
      <c r="B38" s="857">
        <v>6</v>
      </c>
      <c r="C38" s="511">
        <v>0.5</v>
      </c>
      <c r="D38" s="282">
        <f>D40+D41</f>
        <v>0</v>
      </c>
      <c r="E38" s="282">
        <f>E40+E41</f>
        <v>0</v>
      </c>
      <c r="F38" s="282">
        <f>D38-E38</f>
        <v>0</v>
      </c>
      <c r="G38" s="871"/>
      <c r="H38" s="871"/>
      <c r="I38" s="865">
        <v>0.5</v>
      </c>
      <c r="J38" s="282"/>
      <c r="K38" s="608"/>
      <c r="L38" s="531"/>
      <c r="M38" s="531"/>
      <c r="N38" s="532"/>
      <c r="O38" s="609"/>
      <c r="P38" s="609"/>
      <c r="Q38" s="609"/>
      <c r="R38" s="611">
        <f>SUM(R42:R45)</f>
        <v>0</v>
      </c>
    </row>
    <row r="39" spans="2:18" ht="13.5" customHeight="1">
      <c r="B39" s="858"/>
      <c r="C39" s="523" t="s">
        <v>448</v>
      </c>
      <c r="D39" s="283"/>
      <c r="E39" s="283"/>
      <c r="F39" s="283">
        <f>D39-E39</f>
        <v>0</v>
      </c>
      <c r="G39" s="869"/>
      <c r="H39" s="869"/>
      <c r="I39" s="866"/>
      <c r="J39" s="868"/>
      <c r="K39" s="530"/>
      <c r="L39" s="530"/>
      <c r="M39" s="608"/>
      <c r="N39" s="530"/>
      <c r="O39" s="530"/>
      <c r="P39" s="530"/>
      <c r="Q39" s="530"/>
      <c r="R39" s="530"/>
    </row>
    <row r="40" spans="2:18" ht="13.5" customHeight="1">
      <c r="B40" s="858"/>
      <c r="C40" s="524" t="s">
        <v>403</v>
      </c>
      <c r="D40" s="277"/>
      <c r="E40" s="277"/>
      <c r="F40" s="277">
        <f t="shared" ref="F40:F41" si="7">D40-E40</f>
        <v>0</v>
      </c>
      <c r="G40" s="869"/>
      <c r="H40" s="869"/>
      <c r="I40" s="866"/>
      <c r="J40" s="879"/>
      <c r="K40" s="277"/>
      <c r="L40" s="530"/>
      <c r="M40" s="530"/>
      <c r="N40" s="638"/>
      <c r="O40" s="646"/>
      <c r="P40" s="647"/>
      <c r="Q40" s="647"/>
      <c r="R40" s="534"/>
    </row>
    <row r="41" spans="2:18" ht="13.5" customHeight="1">
      <c r="B41" s="858"/>
      <c r="C41" s="524" t="s">
        <v>402</v>
      </c>
      <c r="D41" s="277"/>
      <c r="E41" s="277"/>
      <c r="F41" s="277">
        <f t="shared" si="7"/>
        <v>0</v>
      </c>
      <c r="G41" s="869"/>
      <c r="H41" s="869"/>
      <c r="I41" s="866"/>
      <c r="J41" s="879"/>
      <c r="K41" s="277"/>
      <c r="L41" s="530"/>
      <c r="M41" s="530"/>
      <c r="N41" s="638"/>
      <c r="O41" s="622"/>
      <c r="P41" s="647"/>
      <c r="Q41" s="647"/>
      <c r="R41" s="534"/>
    </row>
    <row r="42" spans="2:18" ht="13.5" customHeight="1">
      <c r="B42" s="858"/>
      <c r="C42" s="623"/>
      <c r="D42" s="530"/>
      <c r="E42" s="530"/>
      <c r="F42" s="530"/>
      <c r="G42" s="869"/>
      <c r="H42" s="869"/>
      <c r="I42" s="866"/>
      <c r="J42" s="879"/>
      <c r="K42" s="530"/>
      <c r="L42" s="277"/>
      <c r="M42" s="277"/>
      <c r="N42" s="615">
        <v>0</v>
      </c>
      <c r="O42" s="622"/>
      <c r="P42" s="433">
        <f>L42*N42</f>
        <v>0</v>
      </c>
      <c r="Q42" s="433">
        <f>M42*N42</f>
        <v>0</v>
      </c>
      <c r="R42" s="434">
        <f>P42+Q42</f>
        <v>0</v>
      </c>
    </row>
    <row r="43" spans="2:18" ht="12" customHeight="1">
      <c r="B43" s="858"/>
      <c r="C43" s="623"/>
      <c r="D43" s="530"/>
      <c r="E43" s="530"/>
      <c r="F43" s="530"/>
      <c r="G43" s="869"/>
      <c r="H43" s="869"/>
      <c r="I43" s="866"/>
      <c r="J43" s="879"/>
      <c r="K43" s="530"/>
      <c r="L43" s="618"/>
      <c r="M43" s="277"/>
      <c r="N43" s="520">
        <v>0.1</v>
      </c>
      <c r="O43" s="622"/>
      <c r="P43" s="433">
        <f t="shared" ref="P43:P45" si="8">L43*N43</f>
        <v>0</v>
      </c>
      <c r="Q43" s="433">
        <f t="shared" ref="Q43:Q45" si="9">M43*N43</f>
        <v>0</v>
      </c>
      <c r="R43" s="434">
        <f t="shared" ref="R43:R44" si="10">P43+Q43</f>
        <v>0</v>
      </c>
    </row>
    <row r="44" spans="2:18" ht="13.5" customHeight="1">
      <c r="B44" s="858"/>
      <c r="C44" s="649"/>
      <c r="D44" s="628"/>
      <c r="E44" s="628"/>
      <c r="F44" s="650"/>
      <c r="G44" s="869"/>
      <c r="H44" s="869"/>
      <c r="I44" s="866"/>
      <c r="J44" s="879"/>
      <c r="K44" s="530"/>
      <c r="L44" s="277"/>
      <c r="M44" s="277"/>
      <c r="N44" s="285">
        <v>0.2</v>
      </c>
      <c r="O44" s="622"/>
      <c r="P44" s="433">
        <f t="shared" si="8"/>
        <v>0</v>
      </c>
      <c r="Q44" s="433">
        <f t="shared" si="9"/>
        <v>0</v>
      </c>
      <c r="R44" s="434">
        <f t="shared" si="10"/>
        <v>0</v>
      </c>
    </row>
    <row r="45" spans="2:18" ht="13.5" customHeight="1" thickBot="1">
      <c r="B45" s="859"/>
      <c r="C45" s="651"/>
      <c r="D45" s="652"/>
      <c r="E45" s="652"/>
      <c r="F45" s="653"/>
      <c r="G45" s="870"/>
      <c r="H45" s="870"/>
      <c r="I45" s="867"/>
      <c r="J45" s="880"/>
      <c r="K45" s="618">
        <f>K41+K40</f>
        <v>0</v>
      </c>
      <c r="L45" s="618"/>
      <c r="M45" s="278"/>
      <c r="N45" s="615">
        <v>0.5</v>
      </c>
      <c r="O45" s="435">
        <f>K45*N45</f>
        <v>0</v>
      </c>
      <c r="P45" s="433">
        <f t="shared" si="8"/>
        <v>0</v>
      </c>
      <c r="Q45" s="433">
        <f t="shared" si="9"/>
        <v>0</v>
      </c>
      <c r="R45" s="436">
        <f>O45+P45+Q45</f>
        <v>0</v>
      </c>
    </row>
    <row r="46" spans="2:18" ht="13.5" customHeight="1">
      <c r="B46" s="857">
        <v>7</v>
      </c>
      <c r="C46" s="689">
        <v>0.75</v>
      </c>
      <c r="D46" s="282">
        <f>D48+D49</f>
        <v>0</v>
      </c>
      <c r="E46" s="282">
        <f>E48+E49</f>
        <v>0</v>
      </c>
      <c r="F46" s="282">
        <f>D46-E46</f>
        <v>0</v>
      </c>
      <c r="G46" s="871"/>
      <c r="H46" s="871"/>
      <c r="I46" s="865">
        <v>0.75</v>
      </c>
      <c r="J46" s="656"/>
      <c r="K46" s="531"/>
      <c r="L46" s="531"/>
      <c r="M46" s="531"/>
      <c r="N46" s="657"/>
      <c r="O46" s="657"/>
      <c r="P46" s="657"/>
      <c r="Q46" s="657"/>
      <c r="R46" s="282">
        <f>SUM(R50:R54)</f>
        <v>0</v>
      </c>
    </row>
    <row r="47" spans="2:18" ht="13.5" customHeight="1">
      <c r="B47" s="858"/>
      <c r="C47" s="523" t="s">
        <v>448</v>
      </c>
      <c r="D47" s="283"/>
      <c r="E47" s="283"/>
      <c r="F47" s="283">
        <f>D47-E47</f>
        <v>0</v>
      </c>
      <c r="G47" s="869"/>
      <c r="H47" s="869"/>
      <c r="I47" s="866"/>
      <c r="J47" s="868"/>
      <c r="K47" s="530"/>
      <c r="L47" s="530"/>
      <c r="M47" s="530"/>
      <c r="N47" s="658"/>
      <c r="O47" s="658"/>
      <c r="P47" s="658"/>
      <c r="Q47" s="658"/>
      <c r="R47" s="530"/>
    </row>
    <row r="48" spans="2:18" ht="13.5" customHeight="1">
      <c r="B48" s="858"/>
      <c r="C48" s="524" t="s">
        <v>403</v>
      </c>
      <c r="D48" s="277"/>
      <c r="E48" s="277"/>
      <c r="F48" s="277">
        <f t="shared" ref="F48:F49" si="11">D48-E48</f>
        <v>0</v>
      </c>
      <c r="G48" s="869"/>
      <c r="H48" s="869"/>
      <c r="I48" s="866"/>
      <c r="J48" s="869"/>
      <c r="K48" s="277"/>
      <c r="L48" s="530"/>
      <c r="M48" s="530"/>
      <c r="N48" s="658"/>
      <c r="O48" s="658"/>
      <c r="P48" s="658"/>
      <c r="Q48" s="658"/>
      <c r="R48" s="530"/>
    </row>
    <row r="49" spans="2:22" ht="13.5" customHeight="1">
      <c r="B49" s="858"/>
      <c r="C49" s="524" t="s">
        <v>402</v>
      </c>
      <c r="D49" s="277"/>
      <c r="E49" s="277"/>
      <c r="F49" s="277">
        <f t="shared" si="11"/>
        <v>0</v>
      </c>
      <c r="G49" s="869"/>
      <c r="H49" s="869"/>
      <c r="I49" s="866"/>
      <c r="J49" s="869"/>
      <c r="K49" s="277"/>
      <c r="L49" s="608"/>
      <c r="M49" s="608"/>
      <c r="N49" s="659"/>
      <c r="O49" s="659"/>
      <c r="P49" s="659"/>
      <c r="Q49" s="659"/>
      <c r="R49" s="608"/>
    </row>
    <row r="50" spans="2:22" ht="13.5" customHeight="1">
      <c r="B50" s="858"/>
      <c r="C50" s="654"/>
      <c r="D50" s="628"/>
      <c r="E50" s="628"/>
      <c r="F50" s="650"/>
      <c r="G50" s="869"/>
      <c r="H50" s="869"/>
      <c r="I50" s="866"/>
      <c r="J50" s="869"/>
      <c r="K50" s="608"/>
      <c r="L50" s="277"/>
      <c r="M50" s="617"/>
      <c r="N50" s="285">
        <v>0</v>
      </c>
      <c r="O50" s="660"/>
      <c r="P50" s="433">
        <f>L50*N50</f>
        <v>0</v>
      </c>
      <c r="Q50" s="433">
        <f>M50*N50</f>
        <v>0</v>
      </c>
      <c r="R50" s="437">
        <f>P50+Q50</f>
        <v>0</v>
      </c>
    </row>
    <row r="51" spans="2:22" ht="13.5" customHeight="1">
      <c r="B51" s="858"/>
      <c r="C51" s="654"/>
      <c r="D51" s="628"/>
      <c r="E51" s="628"/>
      <c r="F51" s="650"/>
      <c r="G51" s="869"/>
      <c r="H51" s="869"/>
      <c r="I51" s="866"/>
      <c r="J51" s="869"/>
      <c r="K51" s="613"/>
      <c r="L51" s="277"/>
      <c r="M51" s="277"/>
      <c r="N51" s="285">
        <v>0.1</v>
      </c>
      <c r="O51" s="661"/>
      <c r="P51" s="433">
        <f t="shared" ref="P51:P54" si="12">L51*N51</f>
        <v>0</v>
      </c>
      <c r="Q51" s="433">
        <f t="shared" ref="Q51:Q53" si="13">M51*N51</f>
        <v>0</v>
      </c>
      <c r="R51" s="437">
        <f t="shared" ref="R51:R53" si="14">P51+Q51</f>
        <v>0</v>
      </c>
    </row>
    <row r="52" spans="2:22" ht="13.5" customHeight="1">
      <c r="B52" s="858"/>
      <c r="C52" s="654"/>
      <c r="D52" s="628"/>
      <c r="E52" s="628"/>
      <c r="F52" s="650"/>
      <c r="G52" s="869"/>
      <c r="H52" s="869"/>
      <c r="I52" s="866"/>
      <c r="J52" s="869"/>
      <c r="K52" s="530"/>
      <c r="L52" s="277"/>
      <c r="M52" s="516"/>
      <c r="N52" s="285">
        <v>0.2</v>
      </c>
      <c r="O52" s="621"/>
      <c r="P52" s="433">
        <f t="shared" si="12"/>
        <v>0</v>
      </c>
      <c r="Q52" s="433">
        <f t="shared" si="13"/>
        <v>0</v>
      </c>
      <c r="R52" s="437">
        <f t="shared" si="14"/>
        <v>0</v>
      </c>
    </row>
    <row r="53" spans="2:22" ht="13.5" customHeight="1">
      <c r="B53" s="858"/>
      <c r="C53" s="654"/>
      <c r="D53" s="628"/>
      <c r="E53" s="628"/>
      <c r="F53" s="650"/>
      <c r="G53" s="869"/>
      <c r="H53" s="869"/>
      <c r="I53" s="866"/>
      <c r="J53" s="869"/>
      <c r="K53" s="530"/>
      <c r="L53" s="277"/>
      <c r="M53" s="277"/>
      <c r="N53" s="285">
        <v>0.5</v>
      </c>
      <c r="O53" s="621"/>
      <c r="P53" s="433">
        <f t="shared" si="12"/>
        <v>0</v>
      </c>
      <c r="Q53" s="433">
        <f t="shared" si="13"/>
        <v>0</v>
      </c>
      <c r="R53" s="437">
        <f t="shared" si="14"/>
        <v>0</v>
      </c>
    </row>
    <row r="54" spans="2:22" ht="13.5" customHeight="1" thickBot="1">
      <c r="B54" s="859"/>
      <c r="C54" s="655"/>
      <c r="D54" s="652"/>
      <c r="E54" s="652"/>
      <c r="F54" s="653"/>
      <c r="G54" s="870"/>
      <c r="H54" s="870"/>
      <c r="I54" s="867"/>
      <c r="J54" s="870"/>
      <c r="K54" s="612">
        <f>K48+K49</f>
        <v>0</v>
      </c>
      <c r="L54" s="612"/>
      <c r="M54" s="255"/>
      <c r="N54" s="517">
        <v>0.75</v>
      </c>
      <c r="O54" s="435">
        <f>K54*N54</f>
        <v>0</v>
      </c>
      <c r="P54" s="435">
        <f t="shared" si="12"/>
        <v>0</v>
      </c>
      <c r="Q54" s="435">
        <f>M54*N54</f>
        <v>0</v>
      </c>
      <c r="R54" s="436">
        <f>O54+P54+Q54</f>
        <v>0</v>
      </c>
    </row>
    <row r="55" spans="2:22" ht="13.5" customHeight="1">
      <c r="B55" s="857">
        <v>8</v>
      </c>
      <c r="C55" s="511">
        <v>1</v>
      </c>
      <c r="D55" s="282">
        <f>D58+D59</f>
        <v>0</v>
      </c>
      <c r="E55" s="282">
        <f>E58+E59</f>
        <v>0</v>
      </c>
      <c r="F55" s="277">
        <f>D55-E55</f>
        <v>0</v>
      </c>
      <c r="G55" s="871"/>
      <c r="H55" s="871"/>
      <c r="I55" s="865">
        <v>1</v>
      </c>
      <c r="J55" s="282"/>
      <c r="K55" s="531"/>
      <c r="L55" s="531"/>
      <c r="M55" s="608"/>
      <c r="N55" s="610"/>
      <c r="O55" s="610"/>
      <c r="P55" s="610"/>
      <c r="Q55" s="610"/>
      <c r="R55" s="618">
        <f>SUM(R60:R64)</f>
        <v>0</v>
      </c>
    </row>
    <row r="56" spans="2:22" ht="13.5" customHeight="1">
      <c r="B56" s="858"/>
      <c r="C56" s="523" t="s">
        <v>448</v>
      </c>
      <c r="D56" s="277"/>
      <c r="E56" s="277"/>
      <c r="F56" s="277">
        <f t="shared" ref="F56:F59" si="15">D56-E56</f>
        <v>0</v>
      </c>
      <c r="G56" s="869"/>
      <c r="H56" s="869"/>
      <c r="I56" s="866"/>
      <c r="J56" s="868"/>
      <c r="K56" s="616"/>
      <c r="L56" s="608"/>
      <c r="M56" s="530"/>
      <c r="N56" s="530"/>
      <c r="O56" s="530"/>
      <c r="P56" s="530"/>
      <c r="Q56" s="530"/>
      <c r="R56" s="530"/>
    </row>
    <row r="57" spans="2:22" ht="13.5" customHeight="1">
      <c r="B57" s="858"/>
      <c r="C57" s="514" t="s">
        <v>268</v>
      </c>
      <c r="D57" s="429"/>
      <c r="E57" s="429"/>
      <c r="F57" s="277">
        <f t="shared" si="15"/>
        <v>0</v>
      </c>
      <c r="G57" s="869"/>
      <c r="H57" s="869"/>
      <c r="I57" s="866"/>
      <c r="J57" s="869"/>
      <c r="K57" s="616"/>
      <c r="L57" s="530"/>
      <c r="M57" s="530"/>
      <c r="N57" s="530"/>
      <c r="O57" s="608"/>
      <c r="P57" s="608"/>
      <c r="Q57" s="608"/>
      <c r="R57" s="608"/>
    </row>
    <row r="58" spans="2:22" ht="13.5" customHeight="1">
      <c r="B58" s="858"/>
      <c r="C58" s="524" t="s">
        <v>403</v>
      </c>
      <c r="D58" s="277"/>
      <c r="E58" s="277"/>
      <c r="F58" s="277">
        <f t="shared" si="15"/>
        <v>0</v>
      </c>
      <c r="G58" s="869"/>
      <c r="H58" s="869"/>
      <c r="I58" s="866"/>
      <c r="J58" s="869"/>
      <c r="K58" s="277"/>
      <c r="L58" s="530"/>
      <c r="M58" s="530"/>
      <c r="N58" s="638"/>
      <c r="O58" s="622"/>
      <c r="P58" s="647"/>
      <c r="Q58" s="647"/>
      <c r="R58" s="534"/>
    </row>
    <row r="59" spans="2:22" ht="15.75" customHeight="1">
      <c r="B59" s="858"/>
      <c r="C59" s="524" t="s">
        <v>402</v>
      </c>
      <c r="D59" s="277"/>
      <c r="E59" s="277"/>
      <c r="F59" s="277">
        <f t="shared" si="15"/>
        <v>0</v>
      </c>
      <c r="G59" s="869"/>
      <c r="H59" s="869"/>
      <c r="I59" s="866"/>
      <c r="J59" s="869"/>
      <c r="K59" s="277"/>
      <c r="L59" s="530"/>
      <c r="M59" s="530"/>
      <c r="N59" s="639"/>
      <c r="O59" s="621"/>
      <c r="P59" s="647"/>
      <c r="Q59" s="647"/>
      <c r="R59" s="534"/>
      <c r="S59" s="256"/>
      <c r="T59" s="256"/>
      <c r="U59" s="256"/>
      <c r="V59" s="256"/>
    </row>
    <row r="60" spans="2:22">
      <c r="B60" s="858"/>
      <c r="C60" s="623"/>
      <c r="D60" s="530"/>
      <c r="E60" s="530"/>
      <c r="F60" s="530"/>
      <c r="G60" s="869"/>
      <c r="H60" s="869"/>
      <c r="I60" s="866"/>
      <c r="J60" s="869"/>
      <c r="K60" s="530"/>
      <c r="L60" s="277"/>
      <c r="M60" s="277"/>
      <c r="N60" s="520">
        <v>0</v>
      </c>
      <c r="O60" s="621"/>
      <c r="P60" s="433">
        <f>L60*N60</f>
        <v>0</v>
      </c>
      <c r="Q60" s="433">
        <f>M60*N60</f>
        <v>0</v>
      </c>
      <c r="R60" s="437">
        <f>P60+Q60</f>
        <v>0</v>
      </c>
      <c r="S60" s="256"/>
      <c r="T60" s="256"/>
      <c r="U60" s="256"/>
      <c r="V60" s="256"/>
    </row>
    <row r="61" spans="2:22">
      <c r="B61" s="858"/>
      <c r="C61" s="623"/>
      <c r="D61" s="530"/>
      <c r="E61" s="530"/>
      <c r="F61" s="530"/>
      <c r="G61" s="869"/>
      <c r="H61" s="869"/>
      <c r="I61" s="866"/>
      <c r="J61" s="869"/>
      <c r="K61" s="530"/>
      <c r="L61" s="618"/>
      <c r="M61" s="277"/>
      <c r="N61" s="285">
        <v>0.1</v>
      </c>
      <c r="O61" s="621"/>
      <c r="P61" s="433">
        <f t="shared" ref="P61:P64" si="16">L61*N61</f>
        <v>0</v>
      </c>
      <c r="Q61" s="433">
        <f t="shared" ref="Q61:Q64" si="17">M61*N61</f>
        <v>0</v>
      </c>
      <c r="R61" s="437">
        <f>P61+Q61</f>
        <v>0</v>
      </c>
    </row>
    <row r="62" spans="2:22" ht="15.75" customHeight="1">
      <c r="B62" s="858"/>
      <c r="C62" s="649"/>
      <c r="D62" s="628"/>
      <c r="E62" s="628"/>
      <c r="F62" s="650"/>
      <c r="G62" s="869"/>
      <c r="H62" s="869"/>
      <c r="I62" s="866"/>
      <c r="J62" s="869"/>
      <c r="K62" s="608"/>
      <c r="L62" s="277"/>
      <c r="M62" s="277"/>
      <c r="N62" s="285">
        <v>0.2</v>
      </c>
      <c r="O62" s="621"/>
      <c r="P62" s="433">
        <f t="shared" si="16"/>
        <v>0</v>
      </c>
      <c r="Q62" s="433">
        <f t="shared" si="17"/>
        <v>0</v>
      </c>
      <c r="R62" s="437">
        <f t="shared" ref="R62:R63" si="18">P62+Q62</f>
        <v>0</v>
      </c>
    </row>
    <row r="63" spans="2:22">
      <c r="B63" s="858"/>
      <c r="C63" s="649"/>
      <c r="D63" s="628"/>
      <c r="E63" s="628"/>
      <c r="F63" s="650"/>
      <c r="G63" s="869"/>
      <c r="H63" s="869"/>
      <c r="I63" s="866"/>
      <c r="J63" s="869"/>
      <c r="K63" s="530"/>
      <c r="L63" s="618"/>
      <c r="M63" s="618"/>
      <c r="N63" s="615">
        <v>0.5</v>
      </c>
      <c r="O63" s="646"/>
      <c r="P63" s="433">
        <f t="shared" si="16"/>
        <v>0</v>
      </c>
      <c r="Q63" s="433">
        <f t="shared" si="17"/>
        <v>0</v>
      </c>
      <c r="R63" s="437">
        <f t="shared" si="18"/>
        <v>0</v>
      </c>
    </row>
    <row r="64" spans="2:22" ht="24.6" customHeight="1" thickBot="1">
      <c r="B64" s="859"/>
      <c r="C64" s="651"/>
      <c r="D64" s="652"/>
      <c r="E64" s="652"/>
      <c r="F64" s="653"/>
      <c r="G64" s="870"/>
      <c r="H64" s="870"/>
      <c r="I64" s="867"/>
      <c r="J64" s="870"/>
      <c r="K64" s="612">
        <f>K58+K59</f>
        <v>0</v>
      </c>
      <c r="L64" s="278"/>
      <c r="M64" s="278"/>
      <c r="N64" s="430">
        <v>1</v>
      </c>
      <c r="O64" s="435">
        <f>K64*N64</f>
        <v>0</v>
      </c>
      <c r="P64" s="433">
        <f t="shared" si="16"/>
        <v>0</v>
      </c>
      <c r="Q64" s="433">
        <f t="shared" si="17"/>
        <v>0</v>
      </c>
      <c r="R64" s="436">
        <f>O64+P64+Q64</f>
        <v>0</v>
      </c>
    </row>
    <row r="65" spans="2:18">
      <c r="B65" s="857">
        <v>9</v>
      </c>
      <c r="C65" s="518">
        <v>1.5</v>
      </c>
      <c r="D65" s="282">
        <f>D68+D69</f>
        <v>0</v>
      </c>
      <c r="E65" s="282">
        <f>E68+E69</f>
        <v>0</v>
      </c>
      <c r="F65" s="277">
        <f>D65-E65</f>
        <v>0</v>
      </c>
      <c r="G65" s="871"/>
      <c r="H65" s="871"/>
      <c r="I65" s="865">
        <v>1.5</v>
      </c>
      <c r="J65" s="282"/>
      <c r="K65" s="608"/>
      <c r="L65" s="608"/>
      <c r="M65" s="608"/>
      <c r="N65" s="532"/>
      <c r="O65" s="532"/>
      <c r="P65" s="532"/>
      <c r="Q65" s="532"/>
      <c r="R65" s="282">
        <f>SUM(R70:R75)</f>
        <v>0</v>
      </c>
    </row>
    <row r="66" spans="2:18">
      <c r="B66" s="858"/>
      <c r="C66" s="521" t="s">
        <v>269</v>
      </c>
      <c r="D66" s="617"/>
      <c r="E66" s="618"/>
      <c r="F66" s="277">
        <f t="shared" ref="F66:F69" si="19">D66-E66</f>
        <v>0</v>
      </c>
      <c r="G66" s="869"/>
      <c r="H66" s="869"/>
      <c r="I66" s="866"/>
      <c r="J66" s="868"/>
      <c r="K66" s="530"/>
      <c r="L66" s="613"/>
      <c r="M66" s="530"/>
      <c r="N66" s="530"/>
      <c r="O66" s="530"/>
      <c r="P66" s="608"/>
      <c r="Q66" s="530"/>
      <c r="R66" s="608"/>
    </row>
    <row r="67" spans="2:18">
      <c r="B67" s="858"/>
      <c r="C67" s="514" t="s">
        <v>270</v>
      </c>
      <c r="D67" s="429"/>
      <c r="E67" s="429"/>
      <c r="F67" s="277">
        <f t="shared" si="19"/>
        <v>0</v>
      </c>
      <c r="G67" s="869"/>
      <c r="H67" s="869"/>
      <c r="I67" s="866"/>
      <c r="J67" s="869"/>
      <c r="K67" s="530"/>
      <c r="L67" s="530"/>
      <c r="M67" s="530"/>
      <c r="N67" s="530"/>
      <c r="O67" s="534"/>
      <c r="P67" s="534"/>
      <c r="Q67" s="534"/>
      <c r="R67" s="534"/>
    </row>
    <row r="68" spans="2:18">
      <c r="B68" s="858"/>
      <c r="C68" s="524" t="s">
        <v>403</v>
      </c>
      <c r="D68" s="277"/>
      <c r="E68" s="277"/>
      <c r="F68" s="277">
        <f t="shared" si="19"/>
        <v>0</v>
      </c>
      <c r="G68" s="869"/>
      <c r="H68" s="869"/>
      <c r="I68" s="866"/>
      <c r="J68" s="869"/>
      <c r="K68" s="277"/>
      <c r="L68" s="530"/>
      <c r="M68" s="616"/>
      <c r="N68" s="530"/>
      <c r="O68" s="534"/>
      <c r="P68" s="534"/>
      <c r="Q68" s="534"/>
      <c r="R68" s="534"/>
    </row>
    <row r="69" spans="2:18">
      <c r="B69" s="858"/>
      <c r="C69" s="524" t="s">
        <v>402</v>
      </c>
      <c r="D69" s="277"/>
      <c r="E69" s="277"/>
      <c r="F69" s="277">
        <f t="shared" si="19"/>
        <v>0</v>
      </c>
      <c r="G69" s="869"/>
      <c r="H69" s="869"/>
      <c r="I69" s="866"/>
      <c r="J69" s="869"/>
      <c r="K69" s="277"/>
      <c r="L69" s="530"/>
      <c r="M69" s="616"/>
      <c r="N69" s="608"/>
      <c r="O69" s="662"/>
      <c r="P69" s="534"/>
      <c r="Q69" s="662"/>
      <c r="R69" s="534"/>
    </row>
    <row r="70" spans="2:18">
      <c r="B70" s="858"/>
      <c r="C70" s="649"/>
      <c r="D70" s="628"/>
      <c r="E70" s="628"/>
      <c r="F70" s="650"/>
      <c r="G70" s="869"/>
      <c r="H70" s="869"/>
      <c r="I70" s="866"/>
      <c r="J70" s="869"/>
      <c r="K70" s="530"/>
      <c r="L70" s="618"/>
      <c r="M70" s="283"/>
      <c r="N70" s="520">
        <v>0</v>
      </c>
      <c r="O70" s="622"/>
      <c r="P70" s="433">
        <f t="shared" ref="P70:P75" si="20">N70*L70</f>
        <v>0</v>
      </c>
      <c r="Q70" s="433">
        <f t="shared" ref="Q70:Q75" si="21">M70*N70</f>
        <v>0</v>
      </c>
      <c r="R70" s="437">
        <f>P70+Q70</f>
        <v>0</v>
      </c>
    </row>
    <row r="71" spans="2:18">
      <c r="B71" s="858"/>
      <c r="C71" s="649"/>
      <c r="D71" s="628"/>
      <c r="E71" s="628"/>
      <c r="F71" s="650"/>
      <c r="G71" s="869"/>
      <c r="H71" s="869"/>
      <c r="I71" s="866"/>
      <c r="J71" s="869"/>
      <c r="K71" s="616"/>
      <c r="L71" s="617"/>
      <c r="M71" s="618"/>
      <c r="N71" s="520">
        <v>0.1</v>
      </c>
      <c r="O71" s="622"/>
      <c r="P71" s="433">
        <f t="shared" si="20"/>
        <v>0</v>
      </c>
      <c r="Q71" s="433">
        <f t="shared" si="21"/>
        <v>0</v>
      </c>
      <c r="R71" s="437">
        <f t="shared" ref="R71:R74" si="22">P71+Q71</f>
        <v>0</v>
      </c>
    </row>
    <row r="72" spans="2:18">
      <c r="B72" s="858"/>
      <c r="C72" s="649"/>
      <c r="D72" s="628"/>
      <c r="E72" s="628"/>
      <c r="F72" s="650"/>
      <c r="G72" s="869"/>
      <c r="H72" s="869"/>
      <c r="I72" s="866"/>
      <c r="J72" s="869"/>
      <c r="K72" s="608"/>
      <c r="L72" s="277"/>
      <c r="M72" s="277"/>
      <c r="N72" s="520">
        <v>0.2</v>
      </c>
      <c r="O72" s="622"/>
      <c r="P72" s="433">
        <f t="shared" si="20"/>
        <v>0</v>
      </c>
      <c r="Q72" s="433">
        <f t="shared" si="21"/>
        <v>0</v>
      </c>
      <c r="R72" s="437">
        <f t="shared" si="22"/>
        <v>0</v>
      </c>
    </row>
    <row r="73" spans="2:18">
      <c r="B73" s="858"/>
      <c r="C73" s="649"/>
      <c r="D73" s="628"/>
      <c r="E73" s="628"/>
      <c r="F73" s="650"/>
      <c r="G73" s="869"/>
      <c r="H73" s="869"/>
      <c r="I73" s="866"/>
      <c r="J73" s="869"/>
      <c r="K73" s="530"/>
      <c r="L73" s="618"/>
      <c r="M73" s="277"/>
      <c r="N73" s="285">
        <v>0.5</v>
      </c>
      <c r="O73" s="621"/>
      <c r="P73" s="433">
        <f t="shared" si="20"/>
        <v>0</v>
      </c>
      <c r="Q73" s="433">
        <f t="shared" si="21"/>
        <v>0</v>
      </c>
      <c r="R73" s="437">
        <f t="shared" si="22"/>
        <v>0</v>
      </c>
    </row>
    <row r="74" spans="2:18">
      <c r="B74" s="858"/>
      <c r="C74" s="649"/>
      <c r="D74" s="628"/>
      <c r="E74" s="628"/>
      <c r="F74" s="650"/>
      <c r="G74" s="869"/>
      <c r="H74" s="869"/>
      <c r="I74" s="866"/>
      <c r="J74" s="869"/>
      <c r="K74" s="530"/>
      <c r="L74" s="617"/>
      <c r="M74" s="277"/>
      <c r="N74" s="285">
        <v>1</v>
      </c>
      <c r="O74" s="646"/>
      <c r="P74" s="433">
        <f t="shared" si="20"/>
        <v>0</v>
      </c>
      <c r="Q74" s="433">
        <f t="shared" si="21"/>
        <v>0</v>
      </c>
      <c r="R74" s="437">
        <f t="shared" si="22"/>
        <v>0</v>
      </c>
    </row>
    <row r="75" spans="2:18" ht="15" thickBot="1">
      <c r="B75" s="859"/>
      <c r="C75" s="651"/>
      <c r="D75" s="652"/>
      <c r="E75" s="652"/>
      <c r="F75" s="653"/>
      <c r="G75" s="870"/>
      <c r="H75" s="870"/>
      <c r="I75" s="867"/>
      <c r="J75" s="870"/>
      <c r="K75" s="612">
        <f>K68+K69</f>
        <v>0</v>
      </c>
      <c r="L75" s="278"/>
      <c r="M75" s="278"/>
      <c r="N75" s="619">
        <v>1.5</v>
      </c>
      <c r="O75" s="435">
        <f>K75*N75</f>
        <v>0</v>
      </c>
      <c r="P75" s="433">
        <f t="shared" si="20"/>
        <v>0</v>
      </c>
      <c r="Q75" s="433">
        <f t="shared" si="21"/>
        <v>0</v>
      </c>
      <c r="R75" s="436">
        <f>O75+P75+Q75</f>
        <v>0</v>
      </c>
    </row>
    <row r="76" spans="2:18" ht="15.75" thickBot="1">
      <c r="B76" s="291" t="s">
        <v>2</v>
      </c>
      <c r="C76" s="862" t="s">
        <v>421</v>
      </c>
      <c r="D76" s="863"/>
      <c r="E76" s="863"/>
      <c r="F76" s="863"/>
      <c r="G76" s="863"/>
      <c r="H76" s="863"/>
      <c r="I76" s="864"/>
      <c r="J76" s="288">
        <f>J18+J23+J30+J38+J46+J55+J65</f>
        <v>0</v>
      </c>
      <c r="K76" s="288">
        <f>K18+K29+K37+K45+K54+K64+K75</f>
        <v>0</v>
      </c>
      <c r="L76" s="272">
        <f>L27+L28+L29+L34+L35+L36+L37+L42+L43+L44+L45+L50+L51+L52+L53+L54+L60+L61+L62+L63+L64+L70+L71+L72+L73+L74+L75</f>
        <v>0</v>
      </c>
      <c r="M76" s="272">
        <f>M27+M28+M29+M34+M35+M36+M37+M42+M43+M44+M45+M50+M51+M52+M53+M54+M60+M61+M62+M63+M64+M70+M71+M72+M73+M74+M75</f>
        <v>0</v>
      </c>
      <c r="N76" s="290"/>
      <c r="O76" s="272">
        <f>O18+O29+O37+O45+O54+O64+O75</f>
        <v>0</v>
      </c>
      <c r="P76" s="272">
        <f>P27+P28+P29+P34+P35+P36+P37+P42+P43+P44+P45+P50+P51+P52+P53+P54+P60+P61+P62+P63+P64+P70+P71+P72+P73+P74+P75</f>
        <v>0</v>
      </c>
      <c r="Q76" s="272">
        <f>Q27+Q28+Q29+Q34+Q35+Q36+Q37+Q42+Q43+Q44+Q45+Q50+Q51+Q52+Q53+Q54+Q60+Q61+Q62+Q63+Q64+Q70+Q71+Q72+Q73+Q74+Q75</f>
        <v>0</v>
      </c>
      <c r="R76" s="289">
        <f>R18+R23+R30+R38+R46+R55+R65</f>
        <v>0</v>
      </c>
    </row>
    <row r="77" spans="2:18">
      <c r="B77" s="257"/>
      <c r="C77" s="258"/>
      <c r="D77" s="259"/>
      <c r="E77" s="257"/>
      <c r="F77" s="257"/>
      <c r="G77" s="257"/>
      <c r="H77" s="257"/>
      <c r="I77" s="257"/>
      <c r="J77" s="257"/>
      <c r="K77" s="260"/>
      <c r="L77" s="257"/>
      <c r="M77" s="257"/>
      <c r="N77" s="257"/>
      <c r="O77" s="257"/>
      <c r="P77" s="257"/>
      <c r="Q77" s="257"/>
      <c r="R77" s="257"/>
    </row>
    <row r="78" spans="2:18">
      <c r="B78" s="261"/>
      <c r="C78" s="262" t="s">
        <v>143</v>
      </c>
      <c r="D78" s="261"/>
      <c r="E78" s="261"/>
      <c r="F78" s="261"/>
      <c r="G78" s="261"/>
      <c r="H78" s="261"/>
      <c r="I78" s="261"/>
      <c r="J78" s="261"/>
      <c r="K78" s="263"/>
      <c r="L78" s="261"/>
      <c r="M78" s="261"/>
      <c r="N78" s="261"/>
      <c r="O78" s="261"/>
      <c r="P78" s="261"/>
      <c r="Q78" s="261"/>
      <c r="R78" s="261"/>
    </row>
    <row r="79" spans="2:18">
      <c r="B79" s="261"/>
      <c r="C79" s="861" t="s">
        <v>474</v>
      </c>
      <c r="D79" s="861"/>
      <c r="E79" s="861"/>
      <c r="F79" s="861"/>
      <c r="G79" s="861"/>
      <c r="H79" s="861"/>
      <c r="I79" s="861"/>
      <c r="J79" s="861"/>
      <c r="K79" s="861"/>
      <c r="L79" s="861"/>
      <c r="M79" s="861"/>
      <c r="N79" s="861"/>
      <c r="O79" s="861"/>
      <c r="P79" s="861"/>
      <c r="Q79" s="861"/>
      <c r="R79" s="861"/>
    </row>
    <row r="80" spans="2:18">
      <c r="B80" s="261"/>
      <c r="C80" s="907" t="s">
        <v>475</v>
      </c>
      <c r="D80" s="907"/>
      <c r="E80" s="907"/>
      <c r="F80" s="907"/>
      <c r="G80" s="907"/>
      <c r="H80" s="907"/>
      <c r="I80" s="907"/>
      <c r="J80" s="907"/>
      <c r="K80" s="907"/>
      <c r="L80" s="907"/>
      <c r="M80" s="907"/>
      <c r="N80" s="907"/>
      <c r="O80" s="907"/>
      <c r="P80" s="907"/>
      <c r="Q80" s="907"/>
      <c r="R80" s="907"/>
    </row>
    <row r="81" spans="2:18">
      <c r="B81" s="261"/>
      <c r="C81" s="261"/>
      <c r="D81" s="261"/>
      <c r="E81" s="261"/>
      <c r="F81" s="261"/>
      <c r="G81" s="261"/>
      <c r="H81" s="261"/>
      <c r="I81" s="261"/>
      <c r="J81" s="261"/>
      <c r="K81" s="263"/>
      <c r="L81" s="261"/>
      <c r="M81" s="261"/>
      <c r="N81" s="261"/>
      <c r="O81" s="261"/>
      <c r="P81" s="261"/>
      <c r="Q81" s="261"/>
      <c r="R81" s="261"/>
    </row>
    <row r="82" spans="2:18">
      <c r="B82" s="261"/>
      <c r="C82" s="261"/>
      <c r="D82" s="261"/>
      <c r="E82" s="261"/>
      <c r="F82" s="261"/>
      <c r="G82" s="261"/>
      <c r="H82" s="261"/>
      <c r="I82" s="261"/>
      <c r="J82" s="261"/>
      <c r="K82" s="263"/>
      <c r="L82" s="261"/>
      <c r="M82" s="261"/>
      <c r="N82" s="261"/>
      <c r="O82" s="261"/>
      <c r="P82" s="261"/>
      <c r="Q82" s="261"/>
      <c r="R82" s="261"/>
    </row>
    <row r="83" spans="2:18">
      <c r="B83" s="261"/>
      <c r="C83" s="261"/>
      <c r="D83" s="261"/>
      <c r="E83" s="261"/>
      <c r="F83" s="261"/>
      <c r="G83" s="261"/>
      <c r="H83" s="261"/>
      <c r="I83" s="261"/>
      <c r="J83" s="261"/>
      <c r="K83" s="263"/>
      <c r="L83" s="261"/>
      <c r="M83" s="261"/>
      <c r="N83" s="261"/>
      <c r="O83" s="261"/>
      <c r="P83" s="261"/>
      <c r="Q83" s="261"/>
      <c r="R83" s="261"/>
    </row>
    <row r="84" spans="2:18">
      <c r="B84" s="261"/>
      <c r="C84" s="261"/>
      <c r="D84" s="261"/>
      <c r="E84" s="261"/>
      <c r="F84" s="261"/>
      <c r="G84" s="261"/>
      <c r="H84" s="261"/>
      <c r="I84" s="261"/>
      <c r="J84" s="261"/>
      <c r="K84" s="263"/>
      <c r="L84" s="261"/>
      <c r="M84" s="261"/>
      <c r="N84" s="261"/>
      <c r="O84" s="261"/>
      <c r="P84" s="261"/>
      <c r="Q84" s="261"/>
      <c r="R84" s="261"/>
    </row>
    <row r="85" spans="2:18">
      <c r="B85" s="261"/>
      <c r="C85" s="261"/>
      <c r="D85" s="261"/>
      <c r="E85" s="261"/>
      <c r="F85" s="261"/>
      <c r="G85" s="261"/>
      <c r="H85" s="261"/>
      <c r="I85" s="261"/>
      <c r="J85" s="261"/>
      <c r="K85" s="263"/>
      <c r="L85" s="261"/>
      <c r="M85" s="261"/>
      <c r="N85" s="261"/>
      <c r="O85" s="261"/>
      <c r="P85" s="261"/>
      <c r="Q85" s="261"/>
      <c r="R85" s="261"/>
    </row>
    <row r="86" spans="2:18">
      <c r="B86" s="261"/>
      <c r="C86" s="261"/>
      <c r="D86" s="261"/>
      <c r="E86" s="261"/>
      <c r="F86" s="261"/>
      <c r="G86" s="261"/>
      <c r="H86" s="261"/>
      <c r="I86" s="261"/>
      <c r="J86" s="261"/>
      <c r="K86" s="263"/>
      <c r="L86" s="261"/>
      <c r="M86" s="261"/>
      <c r="N86" s="261"/>
      <c r="O86" s="261"/>
      <c r="P86" s="261"/>
      <c r="Q86" s="261"/>
      <c r="R86" s="261"/>
    </row>
    <row r="87" spans="2:18">
      <c r="B87" s="261"/>
      <c r="C87" s="261"/>
      <c r="D87" s="261"/>
      <c r="E87" s="261"/>
      <c r="F87" s="261"/>
      <c r="G87" s="261"/>
      <c r="H87" s="261"/>
      <c r="I87" s="261"/>
      <c r="J87" s="261"/>
      <c r="K87" s="263"/>
      <c r="L87" s="261"/>
      <c r="M87" s="261"/>
      <c r="N87" s="261"/>
      <c r="O87" s="261"/>
      <c r="P87" s="261"/>
      <c r="Q87" s="261"/>
      <c r="R87" s="261"/>
    </row>
    <row r="88" spans="2:18">
      <c r="B88" s="261"/>
      <c r="C88" s="261"/>
      <c r="D88" s="261"/>
      <c r="E88" s="261"/>
      <c r="F88" s="261"/>
      <c r="G88" s="261"/>
      <c r="H88" s="261"/>
      <c r="I88" s="261"/>
      <c r="J88" s="261"/>
      <c r="K88" s="263"/>
      <c r="L88" s="261"/>
      <c r="M88" s="261"/>
      <c r="N88" s="261"/>
      <c r="O88" s="261"/>
      <c r="P88" s="261"/>
      <c r="Q88" s="261"/>
      <c r="R88" s="261"/>
    </row>
    <row r="89" spans="2:18">
      <c r="B89" s="261"/>
      <c r="C89" s="261"/>
      <c r="D89" s="261"/>
      <c r="E89" s="261"/>
      <c r="F89" s="261"/>
      <c r="G89" s="261"/>
      <c r="H89" s="261"/>
      <c r="I89" s="261"/>
      <c r="J89" s="261"/>
      <c r="K89" s="263"/>
      <c r="L89" s="261"/>
      <c r="M89" s="261"/>
      <c r="N89" s="261"/>
      <c r="O89" s="261"/>
      <c r="P89" s="261"/>
      <c r="Q89" s="261"/>
      <c r="R89" s="261"/>
    </row>
    <row r="90" spans="2:18">
      <c r="B90" s="261"/>
      <c r="C90" s="261"/>
      <c r="D90" s="261"/>
      <c r="E90" s="261"/>
      <c r="F90" s="261"/>
      <c r="G90" s="261"/>
      <c r="H90" s="261"/>
      <c r="I90" s="261"/>
      <c r="J90" s="261"/>
      <c r="K90" s="263"/>
      <c r="L90" s="261"/>
      <c r="M90" s="261"/>
      <c r="N90" s="261"/>
      <c r="O90" s="261"/>
      <c r="P90" s="261"/>
      <c r="Q90" s="261"/>
      <c r="R90" s="261"/>
    </row>
    <row r="91" spans="2:18">
      <c r="B91" s="261"/>
      <c r="C91" s="261"/>
      <c r="D91" s="261"/>
      <c r="E91" s="261"/>
      <c r="F91" s="261"/>
      <c r="G91" s="261"/>
      <c r="H91" s="261"/>
      <c r="I91" s="261"/>
      <c r="J91" s="261"/>
      <c r="K91" s="263"/>
      <c r="L91" s="261"/>
      <c r="M91" s="261"/>
      <c r="N91" s="261"/>
      <c r="O91" s="261"/>
      <c r="P91" s="261"/>
      <c r="Q91" s="261"/>
      <c r="R91" s="261"/>
    </row>
    <row r="92" spans="2:18">
      <c r="B92" s="261"/>
      <c r="C92" s="261"/>
      <c r="D92" s="261"/>
      <c r="E92" s="261"/>
      <c r="F92" s="261"/>
      <c r="G92" s="261"/>
      <c r="H92" s="261"/>
      <c r="I92" s="261"/>
      <c r="J92" s="261"/>
      <c r="K92" s="263"/>
      <c r="L92" s="261"/>
      <c r="M92" s="261"/>
      <c r="N92" s="261"/>
      <c r="O92" s="261"/>
      <c r="P92" s="261"/>
      <c r="Q92" s="261"/>
      <c r="R92" s="261"/>
    </row>
    <row r="93" spans="2:18">
      <c r="B93" s="261"/>
      <c r="C93" s="261"/>
      <c r="D93" s="261"/>
      <c r="E93" s="261"/>
      <c r="F93" s="261"/>
      <c r="G93" s="261"/>
      <c r="H93" s="261"/>
      <c r="I93" s="261"/>
      <c r="J93" s="261"/>
      <c r="K93" s="263"/>
      <c r="L93" s="261"/>
      <c r="M93" s="261"/>
      <c r="N93" s="261"/>
      <c r="O93" s="261"/>
      <c r="P93" s="261"/>
      <c r="Q93" s="261"/>
      <c r="R93" s="261"/>
    </row>
    <row r="94" spans="2:18">
      <c r="B94" s="261"/>
      <c r="C94" s="261"/>
      <c r="D94" s="261"/>
      <c r="E94" s="261"/>
      <c r="F94" s="261"/>
      <c r="G94" s="261"/>
      <c r="H94" s="261"/>
      <c r="I94" s="261"/>
      <c r="J94" s="261"/>
      <c r="K94" s="263"/>
      <c r="L94" s="261"/>
      <c r="M94" s="261"/>
      <c r="N94" s="261"/>
      <c r="O94" s="261"/>
      <c r="P94" s="261"/>
      <c r="Q94" s="261"/>
      <c r="R94" s="261"/>
    </row>
    <row r="95" spans="2:18">
      <c r="B95" s="261"/>
      <c r="C95" s="261"/>
      <c r="D95" s="261"/>
      <c r="E95" s="261"/>
      <c r="F95" s="261"/>
      <c r="G95" s="261"/>
      <c r="H95" s="261"/>
      <c r="I95" s="261"/>
      <c r="J95" s="261"/>
      <c r="K95" s="263"/>
      <c r="L95" s="261"/>
      <c r="M95" s="261"/>
      <c r="N95" s="261"/>
      <c r="O95" s="261"/>
      <c r="P95" s="261"/>
      <c r="Q95" s="261"/>
      <c r="R95" s="261"/>
    </row>
    <row r="96" spans="2:18">
      <c r="B96" s="261"/>
      <c r="C96" s="261"/>
      <c r="D96" s="261"/>
      <c r="E96" s="261"/>
      <c r="F96" s="261"/>
      <c r="G96" s="261"/>
      <c r="H96" s="261"/>
      <c r="I96" s="261"/>
      <c r="J96" s="261"/>
      <c r="K96" s="263"/>
      <c r="L96" s="261"/>
      <c r="M96" s="261"/>
      <c r="N96" s="261"/>
      <c r="O96" s="261"/>
      <c r="P96" s="261"/>
      <c r="Q96" s="261"/>
      <c r="R96" s="261"/>
    </row>
    <row r="97" spans="2:18">
      <c r="B97" s="261"/>
      <c r="C97" s="261"/>
      <c r="D97" s="261"/>
      <c r="E97" s="261"/>
      <c r="F97" s="261"/>
      <c r="G97" s="261"/>
      <c r="H97" s="261"/>
      <c r="I97" s="261"/>
      <c r="J97" s="261"/>
      <c r="K97" s="263"/>
      <c r="L97" s="261"/>
      <c r="M97" s="261"/>
      <c r="N97" s="261"/>
      <c r="O97" s="261"/>
      <c r="P97" s="261"/>
      <c r="Q97" s="261"/>
      <c r="R97" s="261"/>
    </row>
    <row r="98" spans="2:18">
      <c r="B98" s="261"/>
      <c r="C98" s="261"/>
      <c r="D98" s="261"/>
      <c r="E98" s="261"/>
      <c r="F98" s="261"/>
      <c r="G98" s="261"/>
      <c r="H98" s="261"/>
      <c r="I98" s="261"/>
      <c r="J98" s="261"/>
      <c r="K98" s="263"/>
      <c r="L98" s="261"/>
      <c r="M98" s="261"/>
      <c r="N98" s="261"/>
      <c r="O98" s="261"/>
      <c r="P98" s="261"/>
      <c r="Q98" s="261"/>
      <c r="R98" s="261"/>
    </row>
  </sheetData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>&amp;L&amp;"Tahoma,Regular"&amp;10Банка/Штедилница_________________________&amp;R&amp;"Tahoma,Regular"&amp;10Образец АПКР-ПМК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75D44BF6E19204F91E90165E97B79F2" ma:contentTypeVersion="6" ma:contentTypeDescription="Креирај нов документ." ma:contentTypeScope="" ma:versionID="e75cc2dd2aac533dbb0d5845f6b72044">
  <xsd:schema xmlns:xsd="http://www.w3.org/2001/XMLSchema" xmlns:xs="http://www.w3.org/2001/XMLSchema" xmlns:p="http://schemas.microsoft.com/office/2006/metadata/properties" xmlns:ns2="c99b038f-bb25-43e3-85b8-51c3d75a1fc8" targetNamespace="http://schemas.microsoft.com/office/2006/metadata/properties" ma:root="true" ma:fieldsID="bd1c6c0b4c86234ed79b673c6ffe47b0" ns2:_="">
    <xsd:import namespace="c99b038f-bb25-43e3-85b8-51c3d75a1fc8"/>
    <xsd:element name="properties">
      <xsd:complexType>
        <xsd:sequence>
          <xsd:element name="documentManagement">
            <xsd:complexType>
              <xsd:all>
                <xsd:element ref="ns2:_x0414__x0430__x0442__x0443__x043c__x0020__x043d__x0430__x0020__x0434__x043e__x043d__x0435__x0441__x0443__x0432__x0430__x045a__x0435_" minOccurs="0"/>
                <xsd:element ref="ns2:_x0414__x0438__x0440__x0435__x043a__x0446__x0438__x0458__x0430__x0020__x0434__x043e__x043d__x0435__x0441__x0438__x0442__x0435__x043b_" minOccurs="0"/>
                <xsd:element ref="ns2:_x0414__x043e__x043d__x0435__x0441__x0438__x0442__x0435__x043b_" minOccurs="0"/>
                <xsd:element ref="ns2:_x0421__x043b__x0443__x0436__x0431__x0435__x043d__x0020__x0432__x0435__x0441__x043d__x0438__x043a__x0020__x043d__x0430__x0020__x0420__x0435__x043f__x0443__x0431__x043b__x0438__x043a__x0430__x0020__x041c__x0430__x043a__x0435__x0434__x043e__x043d__x0438__x0458__x0430_" minOccurs="0"/>
                <xsd:element ref="ns2:_x0420__x0435__x0434__x043e__x0441__x043b__x0435__x043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b038f-bb25-43e3-85b8-51c3d75a1fc8" elementFormDefault="qualified">
    <xsd:import namespace="http://schemas.microsoft.com/office/2006/documentManagement/types"/>
    <xsd:import namespace="http://schemas.microsoft.com/office/infopath/2007/PartnerControls"/>
    <xsd:element name="_x0414__x0430__x0442__x0443__x043c__x0020__x043d__x0430__x0020__x0434__x043e__x043d__x0435__x0441__x0443__x0432__x0430__x045a__x0435_" ma:index="8" nillable="true" ma:displayName="Датум на донесување" ma:internalName="_x0414__x0430__x0442__x0443__x043c__x0020__x043d__x0430__x0020__x0434__x043e__x043d__x0435__x0441__x0443__x0432__x0430__x045a__x0435_">
      <xsd:simpleType>
        <xsd:restriction base="dms:Text">
          <xsd:maxLength value="255"/>
        </xsd:restriction>
      </xsd:simpleType>
    </xsd:element>
    <xsd:element name="_x0414__x0438__x0440__x0435__x043a__x0446__x0438__x0458__x0430__x0020__x0434__x043e__x043d__x0435__x0441__x0438__x0442__x0435__x043b_" ma:index="9" nillable="true" ma:displayName="Дирекција изготвувач" ma:format="Dropdown" ma:internalName="_x0414__x0438__x0440__x0435__x043a__x0446__x0438__x0458__x0430__x0020__x0434__x043e__x043d__x0435__x0441__x0438__x0442__x0435__x043b_">
      <xsd:simpleType>
        <xsd:union memberTypes="dms:Text">
          <xsd:simpleType>
            <xsd:restriction base="dms:Choice">
              <xsd:enumeration value="Кабинет на гувернерот"/>
              <xsd:enumeration value="Дирекција за ВР"/>
              <xsd:enumeration value="Дирекција за ФБ"/>
              <xsd:enumeration value="Дирекција за ВСЛ"/>
              <xsd:enumeration value="Дирекција за ТС"/>
              <xsd:enumeration value="Дирекција за ИС"/>
              <xsd:enumeration value="Дирекција за СТ"/>
              <xsd:enumeration value="Дирекција за ЦД"/>
              <xsd:enumeration value="Дирекција за ПС"/>
              <xsd:enumeration value="Дирекција за ФС"/>
              <xsd:enumeration value="Дирекција за ТР"/>
              <xsd:enumeration value="Дирекција за ИТ"/>
              <xsd:enumeration value="Дирекција за ИН"/>
              <xsd:enumeration value="Дирекција за ПК"/>
              <xsd:enumeration value="Дирекција за АТ"/>
            </xsd:restriction>
          </xsd:simpleType>
        </xsd:union>
      </xsd:simpleType>
    </xsd:element>
    <xsd:element name="_x0414__x043e__x043d__x0435__x0441__x0438__x0442__x0435__x043b_" ma:index="10" nillable="true" ma:displayName="Донесител" ma:format="Dropdown" ma:internalName="_x0414__x043e__x043d__x0435__x0441__x0438__x0442__x0435__x043b_">
      <xsd:simpleType>
        <xsd:union memberTypes="dms:Text">
          <xsd:simpleType>
            <xsd:restriction base="dms:Choice">
              <xsd:enumeration value="Советот на Народната банка"/>
              <xsd:enumeration value="Гувернерот на Народната банка"/>
              <xsd:enumeration value="Собрание на Република Македонија"/>
            </xsd:restriction>
          </xsd:simpleType>
        </xsd:union>
      </xsd:simpleType>
    </xsd:element>
    <xsd:element name="_x0421__x043b__x0443__x0436__x0431__x0435__x043d__x0020__x0432__x0435__x0441__x043d__x0438__x043a__x0020__x043d__x0430__x0020__x0420__x0435__x043f__x0443__x0431__x043b__x0438__x043a__x0430__x0020__x041c__x0430__x043a__x0435__x0434__x043e__x043d__x0438__x0458__x0430_" ma:index="11" nillable="true" ma:displayName="Службен весник на Република Македонија" ma:internalName="_x0421__x043b__x0443__x0436__x0431__x0435__x043d__x0020__x0432__x0435__x0441__x043d__x0438__x043a__x0020__x043d__x0430__x0020__x0420__x0435__x043f__x0443__x0431__x043b__x0438__x043a__x0430__x0020__x041c__x0430__x043a__x0435__x0434__x043e__x043d__x0438__x0458__x0430_">
      <xsd:simpleType>
        <xsd:restriction base="dms:Text">
          <xsd:maxLength value="255"/>
        </xsd:restriction>
      </xsd:simpleType>
    </xsd:element>
    <xsd:element name="_x0420__x0435__x0434__x043e__x0441__x043b__x0435__x0434_" ma:index="12" nillable="true" ma:displayName="Редослед" ma:internalName="_x0420__x0435__x0434__x043e__x0441__x043b__x0435__x0434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x0414__x043e__x043d__x0435__x0441__x0438__x0442__x0435__x043b_ xmlns="c99b038f-bb25-43e3-85b8-51c3d75a1fc8" xsi:nil="true"/>
    <_x0414__x0438__x0440__x0435__x043a__x0446__x0438__x0458__x0430__x0020__x0434__x043e__x043d__x0435__x0441__x0438__x0442__x0435__x043b_ xmlns="c99b038f-bb25-43e3-85b8-51c3d75a1fc8">Дирекција за ФБ</_x0414__x0438__x0440__x0435__x043a__x0446__x0438__x0458__x0430__x0020__x0434__x043e__x043d__x0435__x0441__x0438__x0442__x0435__x043b_>
    <_x0414__x0430__x0442__x0443__x043c__x0020__x043d__x0430__x0020__x0434__x043e__x043d__x0435__x0441__x0443__x0432__x0430__x045a__x0435_ xmlns="c99b038f-bb25-43e3-85b8-51c3d75a1fc8" xsi:nil="true"/>
    <_x0421__x043b__x0443__x0436__x0431__x0435__x043d__x0020__x0432__x0435__x0441__x043d__x0438__x043a__x0020__x043d__x0430__x0020__x0420__x0435__x043f__x0443__x0431__x043b__x0438__x043a__x0430__x0020__x041c__x0430__x043a__x0435__x0434__x043e__x043d__x0438__x0458__x0430_ xmlns="c99b038f-bb25-43e3-85b8-51c3d75a1fc8" xsi:nil="true"/>
    <_x0420__x0435__x0434__x043e__x0441__x043b__x0435__x0434_ xmlns="c99b038f-bb25-43e3-85b8-51c3d75a1fc8">13</_x0420__x0435__x0434__x043e__x0441__x043b__x0435__x0434_>
  </documentManagement>
</p:properties>
</file>

<file path=customXml/itemProps1.xml><?xml version="1.0" encoding="utf-8"?>
<ds:datastoreItem xmlns:ds="http://schemas.openxmlformats.org/officeDocument/2006/customXml" ds:itemID="{DB785BF2-E7F4-4FF4-B505-8114CE040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b038f-bb25-43e3-85b8-51c3d75a1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108B0-CDCF-49A8-9274-8E85400A92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E6DBC5-1D60-41F8-8C15-8086E1496004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99b038f-bb25-43e3-85b8-51c3d75a1fc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</vt:i4>
      </vt:variant>
    </vt:vector>
  </HeadingPairs>
  <TitlesOfParts>
    <vt:vector size="46" baseType="lpstr">
      <vt:lpstr>СС </vt:lpstr>
      <vt:lpstr>ПТ</vt:lpstr>
      <vt:lpstr>АПКР-ЦВ и ЦБ</vt:lpstr>
      <vt:lpstr>АПКР-ЛСРВ</vt:lpstr>
      <vt:lpstr>АПКР-ЈИ</vt:lpstr>
      <vt:lpstr>АПКР-МРБ и МО</vt:lpstr>
      <vt:lpstr>АПКР-Б</vt:lpstr>
      <vt:lpstr>АПКР-ДТД</vt:lpstr>
      <vt:lpstr>АПКР-ПМК</vt:lpstr>
      <vt:lpstr>АПКР-ПСО</vt:lpstr>
      <vt:lpstr>АПКР-ПДО</vt:lpstr>
      <vt:lpstr>АПКР-УИФ</vt:lpstr>
      <vt:lpstr>АПКР-ОП</vt:lpstr>
      <vt:lpstr>АПКР-Вонбилансно</vt:lpstr>
      <vt:lpstr>АПКР-Вкупно</vt:lpstr>
      <vt:lpstr>АПКР-ЦВ и ЦБ (2)</vt:lpstr>
      <vt:lpstr>АПКР-ЛСРВ (2)</vt:lpstr>
      <vt:lpstr>АПКР-ЈИ (2)</vt:lpstr>
      <vt:lpstr>АПКР-МРБ и МО (2)</vt:lpstr>
      <vt:lpstr>АПКР-Б (2)</vt:lpstr>
      <vt:lpstr>АПКР-ДТД (2)</vt:lpstr>
      <vt:lpstr>АПКР-ПМК (2)</vt:lpstr>
      <vt:lpstr>АПКР-ПСО (2)</vt:lpstr>
      <vt:lpstr>АПКР-ПДО (2)</vt:lpstr>
      <vt:lpstr>АПКР-УИФ (2)</vt:lpstr>
      <vt:lpstr>АПКР-ОП (2)</vt:lpstr>
      <vt:lpstr>АПКР-Вонбилансно (2)</vt:lpstr>
      <vt:lpstr>АПКР-Вкупно </vt:lpstr>
      <vt:lpstr>VA</vt:lpstr>
      <vt:lpstr>КПВР</vt:lpstr>
      <vt:lpstr>СР-ДИ</vt:lpstr>
      <vt:lpstr>ГР-ДИ-1</vt:lpstr>
      <vt:lpstr>ГР-ДИ-2</vt:lpstr>
      <vt:lpstr>СИ</vt:lpstr>
      <vt:lpstr>РИ</vt:lpstr>
      <vt:lpstr>РДДС</vt:lpstr>
      <vt:lpstr>NLI</vt:lpstr>
      <vt:lpstr>РПЦС</vt:lpstr>
      <vt:lpstr>Опции</vt:lpstr>
      <vt:lpstr>ОР</vt:lpstr>
      <vt:lpstr>AK</vt:lpstr>
      <vt:lpstr>Obrazec D75</vt:lpstr>
      <vt:lpstr>Sheet1</vt:lpstr>
      <vt:lpstr>ПТ!Print_Area</vt:lpstr>
      <vt:lpstr>РИ!Print_Area</vt:lpstr>
      <vt:lpstr>'СС '!Print_Titles</vt:lpstr>
    </vt:vector>
  </TitlesOfParts>
  <Company>NBRM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Frosina Celeska</dc:creator>
  <cp:lastModifiedBy>Dimitar Jovanovski</cp:lastModifiedBy>
  <cp:lastPrinted>2012-05-22T09:27:54Z</cp:lastPrinted>
  <dcterms:created xsi:type="dcterms:W3CDTF">2007-08-07T10:45:22Z</dcterms:created>
  <dcterms:modified xsi:type="dcterms:W3CDTF">2022-10-25T08:02:52Z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0x010100A75D44BF6E19204F91E90165E97B79F2</vt:lpwstr>
  </property>
</Properties>
</file>